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2 от 30.01.2023\"/>
    </mc:Choice>
  </mc:AlternateContent>
  <bookViews>
    <workbookView xWindow="0" yWindow="0" windowWidth="11400" windowHeight="5895" tabRatio="775" activeTab="7"/>
  </bookViews>
  <sheets>
    <sheet name="прил 7 Объемы" sheetId="7" r:id="rId1"/>
    <sheet name="прил 6 ВМП 2023" sheetId="5" r:id="rId2"/>
    <sheet name="прил 5 ФАПы" sheetId="4" r:id="rId3"/>
    <sheet name="прил 4 Подуш гинек" sheetId="3" r:id="rId4"/>
    <sheet name="прил 3 Подуш стомат" sheetId="2" r:id="rId5"/>
    <sheet name="прил 2 АПП подуш" sheetId="1" r:id="rId6"/>
    <sheet name="прил 1.13 МТР" sheetId="6" r:id="rId7"/>
    <sheet name="прил 1.12 ВМП 2022" sheetId="8" r:id="rId8"/>
    <sheet name="прил 1.11 КС РОД" sheetId="9" r:id="rId9"/>
    <sheet name="прил 1.10 КС ОНК" sheetId="10" r:id="rId10"/>
    <sheet name="прил 1.9 КС" sheetId="11" r:id="rId11"/>
    <sheet name="прил 1.8 ДС ОНК" sheetId="12" r:id="rId12"/>
    <sheet name="прил 1.7 ДС" sheetId="13" r:id="rId13"/>
    <sheet name="прил 1.6 ДИ гист" sheetId="14" r:id="rId14"/>
    <sheet name="прил 1.5 ДИ КТ" sheetId="15" r:id="rId15"/>
    <sheet name="прил 1.4 ДИ тест " sheetId="16" r:id="rId16"/>
    <sheet name="прил 1.3 Дисп. угл." sheetId="17" r:id="rId17"/>
    <sheet name="прил 1.2 АПП неотлож" sheetId="18" r:id="rId18"/>
    <sheet name="прил 1.1 АПП пос." sheetId="19" r:id="rId19"/>
  </sheets>
  <externalReferences>
    <externalReference r:id="rId20"/>
  </externalReferences>
  <definedNames>
    <definedName name="_xlnm._FilterDatabase" localSheetId="7" hidden="1">[1]Лист1!$B:$B</definedName>
    <definedName name="_xlnm._FilterDatabase" localSheetId="16" hidden="1">'прил 1.3 Дисп. угл.'!$B$1:$B$44</definedName>
    <definedName name="_xlnm._FilterDatabase" localSheetId="15" hidden="1">'прил 1.4 ДИ тест '!$B$1:$B$124</definedName>
    <definedName name="_xlnm._FilterDatabase" localSheetId="13" hidden="1">'прил 1.6 ДИ гист'!$B$4:$B$18</definedName>
    <definedName name="_xlnm._FilterDatabase" localSheetId="0" hidden="1">'прил 7 Объемы'!$A$3:$WVN$3</definedName>
    <definedName name="_xlnm.Print_Area" localSheetId="6">'прил 1.13 МТР'!$A$1:$D$23</definedName>
    <definedName name="_xlnm.Print_Area" localSheetId="15">'прил 1.4 ДИ тест '!$A$1:$H$14</definedName>
    <definedName name="_xlnm.Print_Area" localSheetId="14">'прил 1.5 ДИ КТ'!$A$1:$H$5</definedName>
    <definedName name="_xlnm.Print_Area" localSheetId="13">'прил 1.6 ДИ гист'!$A$1:$H$5</definedName>
    <definedName name="_xlnm.Print_Area" localSheetId="11">'прил 1.8 ДС ОНК'!$A$1:$H$7</definedName>
    <definedName name="_xlnm.Print_Area" localSheetId="1">'прил 6 ВМП 2023'!$A$1:$H$62</definedName>
    <definedName name="_xlnm.Print_Area" localSheetId="0">'прил 7 Объемы'!$A$1:$DD$170</definedName>
  </definedNames>
  <calcPr calcId="162913" refMode="R1C1"/>
</workbook>
</file>

<file path=xl/calcChain.xml><?xml version="1.0" encoding="utf-8"?>
<calcChain xmlns="http://schemas.openxmlformats.org/spreadsheetml/2006/main">
  <c r="D11" i="8" l="1"/>
  <c r="C11" i="8"/>
  <c r="E34" i="11" l="1"/>
  <c r="D39" i="4" l="1"/>
  <c r="G14" i="16" l="1"/>
  <c r="E14" i="16"/>
  <c r="E6" i="16"/>
  <c r="F6" i="16"/>
  <c r="E7" i="16"/>
  <c r="F7" i="16"/>
  <c r="E8" i="16"/>
  <c r="F8" i="16"/>
  <c r="E9" i="16"/>
  <c r="F9" i="16"/>
  <c r="E10" i="16"/>
  <c r="F10" i="16"/>
  <c r="E11" i="16"/>
  <c r="F11" i="16"/>
  <c r="E12" i="16"/>
  <c r="F12" i="16"/>
  <c r="E13" i="16"/>
  <c r="F13" i="16"/>
  <c r="F5" i="16"/>
  <c r="E5" i="16"/>
  <c r="G14" i="8" l="1"/>
  <c r="F13" i="8" l="1"/>
  <c r="F12" i="8" s="1"/>
  <c r="E13" i="8"/>
  <c r="E12" i="8" s="1"/>
  <c r="G12" i="8"/>
  <c r="H12" i="8"/>
  <c r="H14" i="8" s="1"/>
  <c r="D12" i="8"/>
  <c r="C12" i="8"/>
  <c r="E10" i="8" l="1"/>
  <c r="E14" i="8" s="1"/>
  <c r="F9" i="8"/>
  <c r="E9" i="8"/>
  <c r="E8" i="8" s="1"/>
  <c r="E7" i="8"/>
  <c r="F7" i="8"/>
  <c r="F6" i="8"/>
  <c r="E6" i="8"/>
  <c r="F10" i="8"/>
  <c r="F14" i="8" s="1"/>
  <c r="G10" i="8"/>
  <c r="H10" i="8"/>
  <c r="D10" i="8"/>
  <c r="D14" i="8" s="1"/>
  <c r="C10" i="8"/>
  <c r="C14" i="8" s="1"/>
  <c r="F8" i="8"/>
  <c r="G8" i="8"/>
  <c r="H8" i="8"/>
  <c r="D8" i="8"/>
  <c r="C8" i="8"/>
  <c r="E5" i="8"/>
  <c r="F5" i="8"/>
  <c r="G5" i="8"/>
  <c r="H5" i="8"/>
  <c r="D5" i="8"/>
  <c r="C5" i="8"/>
  <c r="F5" i="9" l="1"/>
  <c r="E5" i="9"/>
  <c r="E8" i="10"/>
  <c r="F8" i="10"/>
  <c r="G8" i="10"/>
  <c r="H8" i="10"/>
  <c r="D8" i="10"/>
  <c r="C8" i="10"/>
  <c r="E6" i="10"/>
  <c r="F6" i="10"/>
  <c r="E7" i="10"/>
  <c r="F7" i="10"/>
  <c r="F5" i="10"/>
  <c r="E5" i="10"/>
  <c r="E6" i="11"/>
  <c r="F6" i="11"/>
  <c r="E7" i="11"/>
  <c r="F7" i="11"/>
  <c r="E8" i="11"/>
  <c r="F8" i="11"/>
  <c r="E9" i="1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E26" i="11"/>
  <c r="F26" i="11"/>
  <c r="E27" i="11"/>
  <c r="F27" i="11"/>
  <c r="E28" i="11"/>
  <c r="F28" i="11"/>
  <c r="E29" i="11"/>
  <c r="F29" i="11"/>
  <c r="E30" i="11"/>
  <c r="F30" i="11"/>
  <c r="E31" i="11"/>
  <c r="F31" i="11"/>
  <c r="E32" i="11"/>
  <c r="F32" i="11"/>
  <c r="E33" i="11"/>
  <c r="F33" i="11"/>
  <c r="F5" i="11"/>
  <c r="E5" i="11"/>
  <c r="G34" i="11"/>
  <c r="H34" i="11"/>
  <c r="D34" i="11"/>
  <c r="C34" i="11"/>
  <c r="E7" i="12"/>
  <c r="F7" i="12"/>
  <c r="G7" i="12"/>
  <c r="H7" i="12"/>
  <c r="D7" i="12"/>
  <c r="C7" i="12"/>
  <c r="E6" i="12"/>
  <c r="F6" i="12"/>
  <c r="F5" i="12"/>
  <c r="E5" i="12"/>
  <c r="E6" i="13"/>
  <c r="F6" i="13"/>
  <c r="F13" i="13" s="1"/>
  <c r="E7" i="13"/>
  <c r="F7" i="13"/>
  <c r="E8" i="13"/>
  <c r="F8" i="13"/>
  <c r="E9" i="13"/>
  <c r="F9" i="13"/>
  <c r="E10" i="13"/>
  <c r="F10" i="13"/>
  <c r="E11" i="13"/>
  <c r="F11" i="13"/>
  <c r="E12" i="13"/>
  <c r="F12" i="13"/>
  <c r="F5" i="13"/>
  <c r="E5" i="13"/>
  <c r="G13" i="13"/>
  <c r="H13" i="13"/>
  <c r="D13" i="13"/>
  <c r="C13" i="13"/>
  <c r="F5" i="14"/>
  <c r="E5" i="14"/>
  <c r="F5" i="15"/>
  <c r="E5" i="15"/>
  <c r="H14" i="16"/>
  <c r="D14" i="16"/>
  <c r="C14" i="16"/>
  <c r="E5" i="17"/>
  <c r="E6" i="17"/>
  <c r="E8" i="17" s="1"/>
  <c r="F6" i="17"/>
  <c r="F8" i="17" s="1"/>
  <c r="E7" i="17"/>
  <c r="F7" i="17"/>
  <c r="F5" i="17"/>
  <c r="G8" i="17"/>
  <c r="H8" i="17"/>
  <c r="C8" i="17"/>
  <c r="F5" i="18"/>
  <c r="E5" i="18"/>
  <c r="F34" i="11" l="1"/>
  <c r="E13" i="13"/>
  <c r="F14" i="16"/>
  <c r="F5" i="19"/>
  <c r="E5" i="19"/>
  <c r="D8" i="17" l="1"/>
  <c r="B22" i="6" l="1"/>
  <c r="C21" i="6"/>
  <c r="C20" i="6"/>
  <c r="C19" i="6"/>
  <c r="D18" i="6"/>
  <c r="C18" i="6"/>
  <c r="C17" i="6"/>
  <c r="C16" i="6"/>
  <c r="D15" i="6"/>
  <c r="C15" i="6"/>
  <c r="C14" i="6"/>
  <c r="C13" i="6"/>
  <c r="C12" i="6"/>
  <c r="C11" i="6"/>
  <c r="C10" i="6"/>
  <c r="C9" i="6"/>
  <c r="C8" i="6"/>
  <c r="C7" i="6"/>
  <c r="C6" i="6"/>
  <c r="D5" i="6"/>
  <c r="D22" i="6" s="1"/>
  <c r="C5" i="6"/>
  <c r="C22" i="6" s="1"/>
  <c r="CS164" i="7" l="1"/>
  <c r="CS124" i="7"/>
  <c r="CG124" i="7"/>
  <c r="CS123" i="7"/>
  <c r="CG122" i="7"/>
  <c r="K122" i="7"/>
  <c r="CS121" i="7"/>
  <c r="CH115" i="7"/>
  <c r="K115" i="7"/>
  <c r="CG114" i="7"/>
  <c r="K114" i="7"/>
  <c r="CG113" i="7"/>
  <c r="K113" i="7"/>
  <c r="CV110" i="7"/>
  <c r="CS108" i="7"/>
  <c r="CG108" i="7"/>
  <c r="K108" i="7"/>
  <c r="CS106" i="7"/>
  <c r="CG106" i="7"/>
  <c r="CS96" i="7"/>
  <c r="CG96" i="7"/>
  <c r="K96" i="7"/>
  <c r="CG95" i="7"/>
  <c r="K95" i="7"/>
  <c r="H60" i="5"/>
  <c r="F60" i="5"/>
  <c r="D60" i="5"/>
  <c r="C60" i="5"/>
  <c r="G59" i="5"/>
  <c r="E59" i="5" s="1"/>
  <c r="G58" i="5"/>
  <c r="E58" i="5"/>
  <c r="G57" i="5"/>
  <c r="E57" i="5" s="1"/>
  <c r="G56" i="5"/>
  <c r="E56" i="5"/>
  <c r="G55" i="5"/>
  <c r="E55" i="5" s="1"/>
  <c r="G54" i="5"/>
  <c r="E54" i="5"/>
  <c r="G53" i="5"/>
  <c r="E53" i="5" s="1"/>
  <c r="G52" i="5"/>
  <c r="E52" i="5"/>
  <c r="G51" i="5"/>
  <c r="E51" i="5" s="1"/>
  <c r="G50" i="5"/>
  <c r="E50" i="5"/>
  <c r="G49" i="5"/>
  <c r="E49" i="5" s="1"/>
  <c r="G48" i="5"/>
  <c r="E48" i="5"/>
  <c r="G47" i="5"/>
  <c r="E47" i="5" s="1"/>
  <c r="G46" i="5"/>
  <c r="E46" i="5"/>
  <c r="G45" i="5"/>
  <c r="E45" i="5" s="1"/>
  <c r="G44" i="5"/>
  <c r="E44" i="5"/>
  <c r="G43" i="5"/>
  <c r="E43" i="5" s="1"/>
  <c r="G42" i="5"/>
  <c r="E42" i="5"/>
  <c r="G41" i="5"/>
  <c r="E41" i="5" s="1"/>
  <c r="G40" i="5"/>
  <c r="E40" i="5"/>
  <c r="G39" i="5"/>
  <c r="E39" i="5" s="1"/>
  <c r="G38" i="5"/>
  <c r="E38" i="5"/>
  <c r="G37" i="5"/>
  <c r="E37" i="5" s="1"/>
  <c r="G36" i="5"/>
  <c r="E36" i="5"/>
  <c r="G35" i="5"/>
  <c r="E35" i="5" s="1"/>
  <c r="G32" i="5"/>
  <c r="E32" i="5" s="1"/>
  <c r="G31" i="5"/>
  <c r="E31" i="5"/>
  <c r="G30" i="5"/>
  <c r="E30" i="5" s="1"/>
  <c r="G29" i="5"/>
  <c r="E29" i="5"/>
  <c r="G28" i="5"/>
  <c r="E28" i="5" s="1"/>
  <c r="G27" i="5"/>
  <c r="E27" i="5"/>
  <c r="G26" i="5"/>
  <c r="E26" i="5" s="1"/>
  <c r="G25" i="5"/>
  <c r="E25" i="5"/>
  <c r="G24" i="5"/>
  <c r="E24" i="5" s="1"/>
  <c r="G23" i="5"/>
  <c r="E23" i="5"/>
  <c r="G22" i="5"/>
  <c r="E22" i="5" s="1"/>
  <c r="G21" i="5"/>
  <c r="E21" i="5"/>
  <c r="G20" i="5"/>
  <c r="E20" i="5" s="1"/>
  <c r="G18" i="5"/>
  <c r="E18" i="5"/>
  <c r="G17" i="5"/>
  <c r="E17" i="5" s="1"/>
  <c r="G16" i="5"/>
  <c r="E16" i="5"/>
  <c r="G15" i="5"/>
  <c r="E15" i="5" s="1"/>
  <c r="G14" i="5"/>
  <c r="E14" i="5"/>
  <c r="G13" i="5"/>
  <c r="E13" i="5" s="1"/>
  <c r="G12" i="5"/>
  <c r="E12" i="5"/>
  <c r="G11" i="5"/>
  <c r="E11" i="5" s="1"/>
  <c r="G10" i="5"/>
  <c r="E10" i="5"/>
  <c r="G9" i="5"/>
  <c r="E9" i="5" s="1"/>
  <c r="G8" i="5"/>
  <c r="E8" i="5"/>
  <c r="G7" i="5"/>
  <c r="E7" i="5" s="1"/>
  <c r="G34" i="5" l="1"/>
  <c r="E34" i="5" s="1"/>
  <c r="G6" i="5"/>
  <c r="G60" i="5" l="1"/>
  <c r="E6" i="5"/>
  <c r="E60" i="5" s="1"/>
  <c r="E61" i="5" s="1"/>
  <c r="G61" i="5" s="1"/>
  <c r="C55" i="1"/>
  <c r="B55" i="1"/>
</calcChain>
</file>

<file path=xl/sharedStrings.xml><?xml version="1.0" encoding="utf-8"?>
<sst xmlns="http://schemas.openxmlformats.org/spreadsheetml/2006/main" count="908" uniqueCount="463">
  <si>
    <t>Расчет лимитов подушевого финансирования первичной медико-санитарной помощи по профилю 'терапия'  на Январь 2023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</si>
  <si>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</si>
  <si>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</si>
  <si>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</si>
  <si>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</si>
  <si>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</si>
  <si>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</si>
  <si>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</si>
  <si>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</si>
  <si>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</si>
  <si>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</si>
  <si>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</si>
  <si>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</si>
  <si>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</si>
  <si>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</si>
  <si>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</si>
  <si>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</si>
  <si>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</si>
  <si>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</si>
  <si>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</si>
  <si>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</si>
  <si>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</si>
  <si>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</si>
  <si>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</si>
  <si>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</si>
  <si>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</si>
  <si>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</si>
  <si>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</si>
  <si>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</si>
  <si>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</si>
  <si>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</si>
  <si>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</si>
  <si>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</si>
  <si>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</si>
  <si>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</si>
  <si>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</si>
  <si>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</si>
  <si>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</si>
  <si>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</si>
  <si>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</si>
  <si>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</si>
  <si>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</si>
  <si>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</si>
  <si>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</si>
  <si>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</si>
  <si>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</si>
  <si>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</si>
  <si>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</si>
  <si>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</si>
  <si>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</si>
  <si>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</si>
  <si>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</si>
  <si>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</si>
  <si>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Гарантированная часть</t>
  </si>
  <si>
    <t>Расчет лимитов подушевого финансирования первичной медико-санитарной помощи по профилю 'гинекология'  на Январь 2023 года</t>
  </si>
  <si>
    <t>ГБУЗ «ОКПЦ»</t>
  </si>
  <si>
    <t>ГАУЗ «ОМПЦ»</t>
  </si>
  <si>
    <t>ООО «Кристалл - Дент»</t>
  </si>
  <si>
    <t>Сумма финансового обеспечения фельдшерских/фельдшерско-акушерских пунктов в разрезе МО на Январь 2023 года</t>
  </si>
  <si>
    <t>№ п\п</t>
  </si>
  <si>
    <t>Наименование МО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</si>
  <si>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</si>
  <si>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</si>
  <si>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</si>
  <si>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</si>
  <si>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</si>
  <si>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</si>
  <si>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</si>
  <si>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</si>
  <si>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</si>
  <si>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</si>
  <si>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</si>
  <si>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</si>
  <si>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</si>
  <si>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</si>
  <si>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</si>
  <si>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</si>
  <si>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</si>
  <si>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</si>
  <si>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</si>
  <si>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</si>
  <si>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</si>
  <si>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</si>
  <si>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</si>
  <si>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</si>
  <si>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</si>
  <si>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</si>
  <si>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</si>
  <si>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</si>
  <si>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</si>
  <si>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</si>
  <si>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</si>
  <si>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</si>
  <si>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</si>
  <si>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</si>
  <si>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И Т О Г О</t>
  </si>
  <si>
    <t xml:space="preserve">Приложение 2 к протоколу заседания  Комиссии по разработке ТП ОМС №2 от 30.01.2023г.  </t>
  </si>
  <si>
    <t xml:space="preserve">Приложение 3 к протоколу заседания  Комиссии по разработке ТП ОМС №2 от 30.01.2023г.  </t>
  </si>
  <si>
    <t xml:space="preserve">Приложение 4 к протоколу заседания  Комиссии по разработке ТП ОМС №2 от 30.01.2023г.  </t>
  </si>
  <si>
    <t xml:space="preserve">Корректировка объемов предоставления высокотехнологичной стационарной медицинской помощи  на 2023г.  </t>
  </si>
  <si>
    <t>Код МОЕР</t>
  </si>
  <si>
    <t>МО/вид помощи /период</t>
  </si>
  <si>
    <t xml:space="preserve">Утверждено на 2023г. </t>
  </si>
  <si>
    <t xml:space="preserve">Корректировка </t>
  </si>
  <si>
    <t>Утвердить  с учетом корректировки</t>
  </si>
  <si>
    <t>Сумма, руб.</t>
  </si>
  <si>
    <t>ЗС</t>
  </si>
  <si>
    <t>ГАУЗ "ББСМП"</t>
  </si>
  <si>
    <t>ВМПТравматология и ортопедия 58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</si>
  <si>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</si>
  <si>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</si>
  <si>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</si>
  <si>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</si>
  <si>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</si>
  <si>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</si>
  <si>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</si>
  <si>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</si>
  <si>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</si>
  <si>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</si>
  <si>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</si>
  <si>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</si>
  <si>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ГАУЗ "Городская клиническая больница №4" г. Оренбурга</t>
  </si>
  <si>
    <t>ГАУЗ "Оренбургская областная клиническая больница"</t>
  </si>
  <si>
    <t>ВМП Офтальмология 30</t>
  </si>
  <si>
    <t>Итого по МО Оренбургской области</t>
  </si>
  <si>
    <t>МО расположенные в других субъектах РФ</t>
  </si>
  <si>
    <t xml:space="preserve">Приложение 7 к протоколу заседания  Комиссии по разработке ТП ОМС №2 от 30.01.2023г.  </t>
  </si>
  <si>
    <t xml:space="preserve">Приложение 6 к протоколу заседания  Комиссии по разработке ТП ОМС №2 от 30.01.2023г.  </t>
  </si>
  <si>
    <t>Виды медицинской помощи, условия ее оказания</t>
  </si>
  <si>
    <t>ГАУЗ «ООКБ им. В.И. Войнова» (560001)</t>
  </si>
  <si>
    <t>ГБУЗ «ООКОД»  (560007)</t>
  </si>
  <si>
    <t>ГБУЗ «ООД» (560008)</t>
  </si>
  <si>
    <t>ГАУЗ «ООККВД» (560009)</t>
  </si>
  <si>
    <t>ФГБОУ ВО ОрГМУ Минздрава России (560014)</t>
  </si>
  <si>
    <t>ГАУЗ «ГКБ № 4» г.  Оренбурга (560020)</t>
  </si>
  <si>
    <t>ГАУЗ «ООКИБ» (560023)</t>
  </si>
  <si>
    <t>ГАУЗ «ДГКБ» г. Оренбурга (560024)</t>
  </si>
  <si>
    <t>ГАУЗ «ОМПЦ» (560033)</t>
  </si>
  <si>
    <t>ГАУЗ «ДГБ» г. Орска (560035)</t>
  </si>
  <si>
    <t>ГАУЗ «СП» г. Орска (560037)</t>
  </si>
  <si>
    <t>ГАУЗ «ОВФД» (560038)</t>
  </si>
  <si>
    <t>ГАУЗ «ДГБ» г.Новотроицка (560041)</t>
  </si>
  <si>
    <t>ГАУЗ «СП» г.Новотроицка (560042)</t>
  </si>
  <si>
    <t>ГБУЗ «ГБ» г.Медногорска (560043)</t>
  </si>
  <si>
    <t>ГАУЗ «СП» г.Бугуруслана (560048)</t>
  </si>
  <si>
    <t>ГБУЗ «Адамовская РБ» (560053)</t>
  </si>
  <si>
    <t>ГБУЗ «Александровская РБ» (560055)</t>
  </si>
  <si>
    <t>ГБУЗ «Асекеевская РБ» (560056)</t>
  </si>
  <si>
    <t>ГБУЗ «Беляевская РБ» (560057)</t>
  </si>
  <si>
    <t>ГБУЗ «ГБ» г. Гая (560058)</t>
  </si>
  <si>
    <t>ГБУЗ «Грачевская РБ» (560059)</t>
  </si>
  <si>
    <t>ГБУЗ «Илекская РБ» (560061)</t>
  </si>
  <si>
    <t>ГАУЗ «Кваркенская РБ» (560062)</t>
  </si>
  <si>
    <t>ГБУЗ «ГБ» г. Кувандыка (560064)</t>
  </si>
  <si>
    <t>ГБУЗ «Курманаевская РБ» (560065)</t>
  </si>
  <si>
    <t>ГАУЗ «Новоорская РБ» (560067)</t>
  </si>
  <si>
    <t>ГБУЗ «Новосергиевская РБ» (560068)</t>
  </si>
  <si>
    <t>ГБУЗ «Октябрьская РБ» (560069)</t>
  </si>
  <si>
    <t>ГАУЗ «Оренбургская РБ» (560070)</t>
  </si>
  <si>
    <t>ГБУЗ «Первомайская РБ» (560071)</t>
  </si>
  <si>
    <t>ГБУЗ «Переволоцкая РБ» (560072)</t>
  </si>
  <si>
    <t>ГБУЗ «Сакмарская РБ» (560074)</t>
  </si>
  <si>
    <t>ГБУЗ «Саракташская РБ» (560075)</t>
  </si>
  <si>
    <t>ГБУЗ «Северная РБ» (560077)</t>
  </si>
  <si>
    <t>ГБУЗ «Ташлинская РБ» (560080)</t>
  </si>
  <si>
    <t>ГБУЗ «Тоцкая РБ» (560081)</t>
  </si>
  <si>
    <t>ГБУЗ «Тюльганская РБ» (560082)</t>
  </si>
  <si>
    <t>ГБУЗ «Шарлыкская РБ» (560083)</t>
  </si>
  <si>
    <t>Студенческая поликлиника ОГУ (560085)</t>
  </si>
  <si>
    <t>ЧУЗ «КБ «РЖД-Медицина» г.Оренбург»  (560086)</t>
  </si>
  <si>
    <t>ЧУЗ «РЖД-Медицина» г. Орск» (560087)</t>
  </si>
  <si>
    <t>ЧУЗ «РЖД-Медицина» г. Бузулук» (560088)</t>
  </si>
  <si>
    <t>ЧУЗ «РЖД-Медицина» г. Абдулино» (560089)</t>
  </si>
  <si>
    <t>АО «Санаторий «Строитель» (560091)</t>
  </si>
  <si>
    <t>ФКУЗ МСЧ-56 ФСИН России  (560098)</t>
  </si>
  <si>
    <t>ФКУЗ «МСЧ МВД России по Оренбургской области» (560099)</t>
  </si>
  <si>
    <t>ООО «Клиника промышленной медицины» (560101)</t>
  </si>
  <si>
    <t>ООО ММЦ Клиника «МаксиМед» (560102)</t>
  </si>
  <si>
    <t>ООО «Лекарь» (560103)</t>
  </si>
  <si>
    <t>ООО «Нео-Дент» (560104)</t>
  </si>
  <si>
    <t>ООО «КАМАЮН» (560107)</t>
  </si>
  <si>
    <t>ГБУЗ «ООКССМП»  (560109)</t>
  </si>
  <si>
    <t>ГАУЗ «ССМП» г. Орска (560110)</t>
  </si>
  <si>
    <t>ГБУЗ «ССМП» г.Кувандыка» (560124)</t>
  </si>
  <si>
    <t>ООО «Медикал сервис компани Восток» (560125)</t>
  </si>
  <si>
    <t>ООО «РадаДент плюс» (560126)</t>
  </si>
  <si>
    <t>ООО «Кристалл - Дент» (560127)</t>
  </si>
  <si>
    <t>ООО Стоматологическая клиника «Улыбка» (560128)</t>
  </si>
  <si>
    <t>ООО «Мисс Дента» (560129)</t>
  </si>
  <si>
    <t>ООО «МИЛАВИТА» (560134)</t>
  </si>
  <si>
    <t>ООО «Дента Лэнд» (560135)</t>
  </si>
  <si>
    <t>ООО «ИНТЭКО» (560137)</t>
  </si>
  <si>
    <t>ООО «СтомКит» (560139)</t>
  </si>
  <si>
    <t>ООО «Денталика» (на ул. Гаранькина) (560143)</t>
  </si>
  <si>
    <t>ГБУЗ «ООКСПК» (560144)</t>
  </si>
  <si>
    <t>ООО «Евромедцентр» (560145)</t>
  </si>
  <si>
    <t>ООО «Новостом» (560148)</t>
  </si>
  <si>
    <t>ООО «ЛАЗУРЬ» (560149)</t>
  </si>
  <si>
    <t>ООО «Дент Арт» (560152)</t>
  </si>
  <si>
    <t>ООО «Стоматологическая поликлиника «Ростошь» (560155)</t>
  </si>
  <si>
    <t>ООО «Диа-Дента» (560156)</t>
  </si>
  <si>
    <t>ООО «Елена» (560157)</t>
  </si>
  <si>
    <t>ООО «Евро-Дент» (560163)</t>
  </si>
  <si>
    <t>ООО «Мила Дента» (560172)</t>
  </si>
  <si>
    <t>ООО «Новодент» (560175)</t>
  </si>
  <si>
    <t>АО «Санаторий «Дубовая роща» (560177)</t>
  </si>
  <si>
    <t>ООО «ДЕНТА - ЛЮКС» (560186)</t>
  </si>
  <si>
    <t>ГБУЗ «ООЦОЗМП» (560196)</t>
  </si>
  <si>
    <t>АНО МЦ «Белая роза» (560197)</t>
  </si>
  <si>
    <t>ГАУЗ «БСМП» г.Новотроицка (560206)</t>
  </si>
  <si>
    <t>ООО «Б. Браун Авитум Руссланд Клиникс» (560207)</t>
  </si>
  <si>
    <t>ООО «МедиСтом» (560210)</t>
  </si>
  <si>
    <t>ГАУЗ «ББСМП» (560214)</t>
  </si>
  <si>
    <t>ГАУЗ «ОДКБ» (560220)</t>
  </si>
  <si>
    <t>ООО «Стома+» (560228)</t>
  </si>
  <si>
    <t>ООО МЦКТ «Нью Лайф» (560229)</t>
  </si>
  <si>
    <t>ООО «КЛАССИКА» (560231)</t>
  </si>
  <si>
    <t>ООО «Медгард-Оренбург» (560235)</t>
  </si>
  <si>
    <t>ООО «УНИМЕД» (560237)</t>
  </si>
  <si>
    <t>ООО «Санаторий «Южный Урал» (560239)</t>
  </si>
  <si>
    <t>ООО «СТМ СТОМАТОЛОГИЯ» (560245)</t>
  </si>
  <si>
    <t>ГБУЗ «ООКПГВВ» (560255)</t>
  </si>
  <si>
    <t>ГАУЗ «ООБ № 3» (560259)</t>
  </si>
  <si>
    <t>ГАУЗ «ОЦМР» (560263)</t>
  </si>
  <si>
    <t>ГАУЗ «OOКБ № 2» (560264)</t>
  </si>
  <si>
    <t>ГБУЗ «ОКПЦ»  (560265)</t>
  </si>
  <si>
    <t>ГАУЗ «ООКСП» (560266)</t>
  </si>
  <si>
    <t>ГАУЗ «ГКБ № 1» г.Оренбурга (560267)</t>
  </si>
  <si>
    <t>ГАУЗ «ГКБ им. Н.И. Пирогова» г.Оренбурга (560268)</t>
  </si>
  <si>
    <t>ГБУЗ «Абдулинская МБ» (560269)</t>
  </si>
  <si>
    <t>ГБУЗ «Восточная территориальная МБ» (560270)</t>
  </si>
  <si>
    <t>ГАУЗ «Соль-Илецкая МБ» (560271)</t>
  </si>
  <si>
    <t>ГБУЗ «Сорочинская МБ» (560272)</t>
  </si>
  <si>
    <t>ГБУЗ «ГБ» г.Бугуруслана (560275)</t>
  </si>
  <si>
    <t>ООО «Поликлиника «Полимедика Оренбург»  (560283)</t>
  </si>
  <si>
    <t>ГАУЗ «ГБ» г. Орска (560325)</t>
  </si>
  <si>
    <t>1. Специализированная помощь в условиях стационара, количество госпитализаций всего, в т.ч. по профилю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</si>
  <si>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</si>
  <si>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акушерству и гинекологии (искусственному прерыванию беременности)</t>
  </si>
  <si>
    <t>акушерству и гинекологии (использованию вспомогательных репродуктивных технологий)</t>
  </si>
  <si>
    <t>аллергологии и иммунологии</t>
  </si>
  <si>
    <t>анестезиологии и реаниматологии</t>
  </si>
  <si>
    <t>гастроэнтерологии</t>
  </si>
  <si>
    <t>гематологии</t>
  </si>
  <si>
    <t>гериатрии</t>
  </si>
  <si>
    <t>дерматовенерологии</t>
  </si>
  <si>
    <t>детской кардиологии</t>
  </si>
  <si>
    <t>детской онкологии</t>
  </si>
  <si>
    <t>детской урологии-андрологии</t>
  </si>
  <si>
    <t>детской хирургии</t>
  </si>
  <si>
    <t>детской эндокринологии</t>
  </si>
  <si>
    <t>инфекционным болезням</t>
  </si>
  <si>
    <t>кардиологии</t>
  </si>
  <si>
    <t>колопроктологии</t>
  </si>
  <si>
    <t>медицинской реабилитации</t>
  </si>
  <si>
    <t>неврологии</t>
  </si>
  <si>
    <t>нейрохирургии</t>
  </si>
  <si>
    <t>неонатологии</t>
  </si>
  <si>
    <t>нефрологии</t>
  </si>
  <si>
    <t>общей врачебной практике (семейной медицине)</t>
  </si>
  <si>
    <t>онкологии</t>
  </si>
  <si>
    <t>оториноларингологии (за исключением кохлеарной имплантации)</t>
  </si>
  <si>
    <t>офтальмологии</t>
  </si>
  <si>
    <t>педиатрии</t>
  </si>
  <si>
    <t>пульмонологии</t>
  </si>
  <si>
    <t>радиологии</t>
  </si>
  <si>
    <t>радиотерапии</t>
  </si>
  <si>
    <t>ревматологии</t>
  </si>
  <si>
    <t>сердечно-сосудистой хирургии</t>
  </si>
  <si>
    <t>терапии</t>
  </si>
  <si>
    <t>токсикологии</t>
  </si>
  <si>
    <t>торакальной хирургии</t>
  </si>
  <si>
    <t>травматологии и ортопедии</t>
  </si>
  <si>
    <t>урологии</t>
  </si>
  <si>
    <t>хирургии</t>
  </si>
  <si>
    <t>хирургии (абдоминальной)</t>
  </si>
  <si>
    <t>хирургии (комбустиологии)</t>
  </si>
  <si>
    <t>челюстно-лицевой хирургии</t>
  </si>
  <si>
    <t>эндокринологии</t>
  </si>
  <si>
    <t>2. Специализированная помощь в условиях дневного стационара, количество госпитализаций всего, в т.ч.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</si>
  <si>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</si>
  <si>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</si>
  <si>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</si>
  <si>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</si>
  <si>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</si>
  <si>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</si>
  <si>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</si>
  <si>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</si>
  <si>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</si>
  <si>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</si>
  <si>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</si>
  <si>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</si>
  <si>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</si>
  <si>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</si>
  <si>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</si>
  <si>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</si>
  <si>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</si>
  <si>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Нефрология</t>
  </si>
  <si>
    <t>Общая врачебная практика (семейная медицина)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</si>
  <si>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</si>
  <si>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</si>
  <si>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</si>
  <si>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</si>
  <si>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</si>
  <si>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</si>
  <si>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</si>
  <si>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Средний медперсонал</t>
  </si>
  <si>
    <t>Стоматология</t>
  </si>
  <si>
    <t>Терапия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</si>
  <si>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</si>
  <si>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</si>
  <si>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</si>
  <si>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</si>
  <si>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</si>
  <si>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Центры здоровья</t>
  </si>
  <si>
    <t>3.2 диспансеризация и ПМО (включая углубленную диспансеризацию и 2 этап)</t>
  </si>
  <si>
    <t>3.3 диспансерное наблюдение, всего комплексных посещений</t>
  </si>
  <si>
    <t>3.4 в неотложной форме, всего посещений</t>
  </si>
  <si>
    <t>3.5 в связи с заболеваниями, обращений всего, в т.ч. по специальностям:</t>
  </si>
  <si>
    <t>Медицинская реабилитация</t>
  </si>
  <si>
    <t>4. Скорая медицинская помощь, вызовы</t>
  </si>
  <si>
    <t>Объемы предоставления медицинской помощи (утвержденные решениями комиссии по разработке территориальной программы обязательного медицинского страхования) на 2023 год в разрезе профилей, врачебных специальностей</t>
  </si>
  <si>
    <t>Ожидаемые объемы предоставления медицинской помощи (утвержденные решениями комиссии по разработке территориальной программы обязательного медицинского страхования) на 2023 год в разрезе профилей, врачебных специальностей</t>
  </si>
  <si>
    <t xml:space="preserve">Корректировка объемов предоставления медицинской помощи, оказанной застрахованным лицам за пределами территории Оренбургской области (МТР) и размера их финансового обеспечения на 2022 г. </t>
  </si>
  <si>
    <t>Виды помощи</t>
  </si>
  <si>
    <t>Утверждено на 2022г</t>
  </si>
  <si>
    <t>Корректировка</t>
  </si>
  <si>
    <t xml:space="preserve">ОПМП после корректировки </t>
  </si>
  <si>
    <t>сумма</t>
  </si>
  <si>
    <t>АПП обращения</t>
  </si>
  <si>
    <t>АПП МЕР</t>
  </si>
  <si>
    <t>ДИ КТ</t>
  </si>
  <si>
    <t>ДИ МРТ</t>
  </si>
  <si>
    <t>ДИ УЗИ ССС</t>
  </si>
  <si>
    <t>ДИ ЭНД</t>
  </si>
  <si>
    <t>ДИ Гист</t>
  </si>
  <si>
    <t>ДИ тест COV</t>
  </si>
  <si>
    <t>ДИ МГИ</t>
  </si>
  <si>
    <t>СМП конс.;эвак</t>
  </si>
  <si>
    <t xml:space="preserve">ДС </t>
  </si>
  <si>
    <t>ДС ОНК</t>
  </si>
  <si>
    <t>ДС ЭКО</t>
  </si>
  <si>
    <t xml:space="preserve">КС </t>
  </si>
  <si>
    <t>КСОНК</t>
  </si>
  <si>
    <t xml:space="preserve">КС МЕР </t>
  </si>
  <si>
    <t>ВМП</t>
  </si>
  <si>
    <t>Итого:</t>
  </si>
  <si>
    <t>ГАУЗ «ООККВД»</t>
  </si>
  <si>
    <t>МО /период</t>
  </si>
  <si>
    <t>посещения</t>
  </si>
  <si>
    <t xml:space="preserve">Корректировка объемов предоставления амбулаторной медицинской помощи по блоку АПП посещения на 2022г.  </t>
  </si>
  <si>
    <t xml:space="preserve">Утверждено на 2022г. </t>
  </si>
  <si>
    <t>ГАУЗ «ООКИБ»</t>
  </si>
  <si>
    <t>КОД МОЕР</t>
  </si>
  <si>
    <t>МО/период</t>
  </si>
  <si>
    <t>Сумма</t>
  </si>
  <si>
    <t>Корректировка объемов неотложной помощи в амбулаторных условиях 
и размера ее финансового обеспечения на 2022 год</t>
  </si>
  <si>
    <t xml:space="preserve">Утверждено на 2022 г. </t>
  </si>
  <si>
    <t>560267</t>
  </si>
  <si>
    <t>560058</t>
  </si>
  <si>
    <t>560064</t>
  </si>
  <si>
    <t>560220</t>
  </si>
  <si>
    <t>ГАУЗ «ОДКБ»</t>
  </si>
  <si>
    <t>560144</t>
  </si>
  <si>
    <t>ГБУЗ «ООКСПК»</t>
  </si>
  <si>
    <t>560023</t>
  </si>
  <si>
    <t>560014</t>
  </si>
  <si>
    <t>560268</t>
  </si>
  <si>
    <t>560035</t>
  </si>
  <si>
    <t>560214</t>
  </si>
  <si>
    <t>560101</t>
  </si>
  <si>
    <t>Итог</t>
  </si>
  <si>
    <t>количество исследований</t>
  </si>
  <si>
    <t>560008</t>
  </si>
  <si>
    <t>ГБУЗ «ООД»</t>
  </si>
  <si>
    <t>Корректировка объемов амбулаторных диагностических исследований по блоку "ДИ гист" на 2022 год.</t>
  </si>
  <si>
    <t>Корректировка объемов амбулаторных диагностических исследований по блоку "ДИ КТ" на 2022 год.</t>
  </si>
  <si>
    <t>560001</t>
  </si>
  <si>
    <t>ГАУЗ «ООКБ им. В.И. Войнова»</t>
  </si>
  <si>
    <t>560264</t>
  </si>
  <si>
    <t>560265</t>
  </si>
  <si>
    <t>560269</t>
  </si>
  <si>
    <t xml:space="preserve">Корректировка объемов предоставления стационарозамещающей медицинской помощи по блоку "ДС"  на 2022г. </t>
  </si>
  <si>
    <t>560007</t>
  </si>
  <si>
    <t>ГБУЗ «ООКОД»</t>
  </si>
  <si>
    <t xml:space="preserve">Корректировка объемов предоставления стационарозамещающей медицинской помощи по блоку "ДС ОНК"  на 2022г. </t>
  </si>
  <si>
    <t xml:space="preserve">ГБУЗ «ООКОД» </t>
  </si>
  <si>
    <t>560020</t>
  </si>
  <si>
    <t>ГАУЗ «ГКБ № 4» г.  Оренбурга</t>
  </si>
  <si>
    <t>560024</t>
  </si>
  <si>
    <t>560034</t>
  </si>
  <si>
    <t>ГАУЗ «ГБ № 4» г. Орска</t>
  </si>
  <si>
    <t>560053</t>
  </si>
  <si>
    <t>560056</t>
  </si>
  <si>
    <t>560270</t>
  </si>
  <si>
    <t>560059</t>
  </si>
  <si>
    <t>560061</t>
  </si>
  <si>
    <t>560062</t>
  </si>
  <si>
    <t>560065</t>
  </si>
  <si>
    <t>560070</t>
  </si>
  <si>
    <t>560071</t>
  </si>
  <si>
    <t>560074</t>
  </si>
  <si>
    <t>560271</t>
  </si>
  <si>
    <t>560080</t>
  </si>
  <si>
    <t>560081</t>
  </si>
  <si>
    <t>560082</t>
  </si>
  <si>
    <t>560083</t>
  </si>
  <si>
    <t xml:space="preserve">Корректировка объемов предоставления стационарной медицинской помощи по блоку "КС"  на 2022г. </t>
  </si>
  <si>
    <t xml:space="preserve">Корректировка объемов предоставления стационарной медицинской помощи по блоку "КС ОНК"  на 2022г. </t>
  </si>
  <si>
    <t xml:space="preserve">Корректировка объемов предоставления стационарной медицинской помощи по блоку "КС РОД"  на 2022г. </t>
  </si>
  <si>
    <t>ВМП Гастроэнтерология 5</t>
  </si>
  <si>
    <t>ВМП Нейрохирургия 12</t>
  </si>
  <si>
    <t>ВМП Неонатология 18</t>
  </si>
  <si>
    <t xml:space="preserve">Корректировка объемов предоставления высокотехнологичной стационарной медицинской помощи  на 2022г.  </t>
  </si>
  <si>
    <t xml:space="preserve">МО/вид помощи </t>
  </si>
  <si>
    <t xml:space="preserve">Корректировка объемов предоставления амбулаторной медицинской помощи по блоку "УГЛУБЛЕННАЯ ДИСПАНСЕРИЗАЦИЯ на 2022г. </t>
  </si>
  <si>
    <t>Корректировка объемов амбулаторных диагностических исследований по блоку "ДИ тест COV" на 2022 год.</t>
  </si>
  <si>
    <t xml:space="preserve">Итого </t>
  </si>
  <si>
    <t>Расчет лимитов подушевого финансирования первичной медико-санитарной помощи по профилю 'стоматология'  на Январь 2023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</si>
  <si>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</si>
  <si>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</si>
  <si>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</si>
  <si>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</si>
  <si>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</si>
  <si>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</si>
  <si>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</si>
  <si>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</si>
  <si>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</si>
  <si>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</si>
  <si>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</si>
  <si>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</si>
  <si>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</si>
  <si>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</si>
  <si>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</si>
  <si>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</si>
  <si>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</si>
  <si>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</si>
  <si>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</si>
  <si>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</si>
  <si>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</si>
  <si>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</si>
  <si>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</si>
  <si>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</si>
  <si>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</si>
  <si>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</si>
  <si>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</si>
  <si>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</si>
  <si>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</si>
  <si>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</si>
  <si>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 xml:space="preserve">Приложение 1.1 к протоколу заседания  Комиссии по разработке ТП ОМС № 2 от 30.01.2023г.   </t>
  </si>
  <si>
    <t xml:space="preserve">Приложение 1.2 к протоколу заседания  Комиссии по разработке ТП ОМС № 2 от 30.01.2023г.   </t>
  </si>
  <si>
    <t xml:space="preserve">Приложение 1.3 к протоколу заседания  Комиссии по разработке ТП ОМС № 2 от 30.01.2023г.   </t>
  </si>
  <si>
    <t xml:space="preserve">Приложение 1.4 к протоколу заседания  Комиссии по разработке ТП ОМС № 2 от 30.01.2023г.   </t>
  </si>
  <si>
    <t xml:space="preserve">Приложение 1.5 к протоколу заседания  Комиссии по разработке ТП ОМС № 2 от 30.01.2023г.   </t>
  </si>
  <si>
    <t xml:space="preserve">Приложение 1.6 к протоколу заседания  Комиссии по разработке ТП ОМС № 2 от 30.01.2023г.   </t>
  </si>
  <si>
    <t xml:space="preserve">Приложение 1.7 к протоколу заседания  Комиссии по разработке ТП ОМС № 2 от 30.01.2023г.   </t>
  </si>
  <si>
    <t xml:space="preserve">Приложение 1.8 к протоколу заседания  Комиссии по разработке ТП ОМС № 2 от 30.01.2023г.   </t>
  </si>
  <si>
    <t xml:space="preserve">Приложение 1.9 к протоколу заседания  Комиссии по разработке ТП ОМС № 2 от 30.01.2023г.   </t>
  </si>
  <si>
    <t xml:space="preserve">Приложение 1.10 к протоколу заседания  Комиссии по разработке ТП ОМС № 2 от 30.01.2023г.   </t>
  </si>
  <si>
    <t xml:space="preserve">Приложение 1.11 к протоколу заседания  Комиссии по разработке ТП ОМС № 2 от 30.01.2023г.   </t>
  </si>
  <si>
    <t xml:space="preserve">Приложение 1.12 к протоколу заседания  Комиссии по разработке ТП ОМС № 2 от 30.01.2023г.   </t>
  </si>
  <si>
    <t xml:space="preserve">Приложение 1.13 к протоколу заседания  Комиссии по разработке ТП ОМС № 2 от 30.01.2023г.   </t>
  </si>
  <si>
    <t xml:space="preserve">Приложение 5 к протоколу заседания  Комиссии по разработке ТП ОМС №2 от 30.01.2023г.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</si>
</sst>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0_ ;[Red]\-#,##0.00\ "/>
    <numFmt numFmtId="166" formatCode="#,##0.00_ ;\-#,##0.00\ "/>
  </numFmts>
  <fonts count="42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1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  <charset val="204"/>
    </font>
    <font>
      <sz val="8"/>
      <color indexed="8"/>
      <name val="Arial"/>
      <family val="2"/>
    </font>
    <font>
      <b/>
      <sz val="8"/>
      <color indexed="8"/>
      <name val="Arial"/>
      <family val="2"/>
      <charset val="204"/>
    </font>
    <font>
      <sz val="9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594304"/>
      <name val="Arial"/>
      <family val="2"/>
    </font>
    <font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3AC86"/>
      </left>
      <right style="thin">
        <color rgb="FFB3AC86"/>
      </right>
      <top style="thin">
        <color rgb="FFB3AC86"/>
      </top>
      <bottom style="thin">
        <color rgb="FFB3AC8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B3AC86"/>
      </right>
      <top style="thin">
        <color rgb="FFB3AC86"/>
      </top>
      <bottom style="thin">
        <color rgb="FFB3AC86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2">
    <xf numFmtId="0" fontId="0" fillId="0" borderId="0"/>
    <xf numFmtId="0" fontId="8" fillId="0" borderId="1"/>
    <xf numFmtId="0" fontId="16" fillId="0" borderId="1"/>
    <xf numFmtId="0" fontId="19" fillId="0" borderId="1"/>
    <xf numFmtId="0" fontId="19" fillId="0" borderId="1"/>
    <xf numFmtId="0" fontId="8" fillId="0" borderId="1"/>
    <xf numFmtId="0" fontId="19" fillId="0" borderId="1"/>
    <xf numFmtId="0" fontId="19" fillId="0" borderId="1"/>
    <xf numFmtId="0" fontId="19" fillId="0" borderId="1"/>
    <xf numFmtId="0" fontId="19" fillId="0" borderId="1"/>
    <xf numFmtId="0" fontId="19" fillId="0" borderId="1"/>
    <xf numFmtId="0" fontId="19" fillId="0" borderId="1"/>
  </cellStyleXfs>
  <cellXfs count="303">
    <xf numFmtId="0" fontId="0" fillId="0" borderId="0" xfId="0"/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left" wrapText="1"/>
    </xf>
    <xf numFmtId="3" fontId="0" fillId="2" borderId="2" xfId="0" applyNumberFormat="1" applyFill="1" applyBorder="1" applyAlignment="1">
      <alignment horizontal="right" vertical="center"/>
    </xf>
    <xf numFmtId="1" fontId="0" fillId="2" borderId="2" xfId="0" applyNumberFormat="1" applyFill="1" applyBorder="1" applyAlignment="1">
      <alignment horizontal="right" vertical="center"/>
    </xf>
    <xf numFmtId="0" fontId="6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right" vertical="center" wrapText="1"/>
    </xf>
    <xf numFmtId="0" fontId="9" fillId="0" borderId="1" xfId="1" applyFont="1"/>
    <xf numFmtId="0" fontId="10" fillId="0" borderId="1" xfId="1" applyFont="1"/>
    <xf numFmtId="0" fontId="11" fillId="0" borderId="1" xfId="1" applyFont="1"/>
    <xf numFmtId="0" fontId="13" fillId="0" borderId="1" xfId="1" applyFont="1" applyAlignment="1">
      <alignment vertical="center" wrapText="1"/>
    </xf>
    <xf numFmtId="0" fontId="11" fillId="0" borderId="1" xfId="1" applyFont="1" applyFill="1"/>
    <xf numFmtId="0" fontId="18" fillId="0" borderId="6" xfId="1" applyFont="1" applyFill="1" applyBorder="1" applyAlignment="1">
      <alignment horizontal="center" vertical="center" wrapText="1"/>
    </xf>
    <xf numFmtId="4" fontId="18" fillId="0" borderId="6" xfId="1" applyNumberFormat="1" applyFont="1" applyFill="1" applyBorder="1" applyAlignment="1">
      <alignment horizontal="center" vertical="center" wrapText="1"/>
    </xf>
    <xf numFmtId="3" fontId="18" fillId="0" borderId="6" xfId="1" applyNumberFormat="1" applyFont="1" applyFill="1" applyBorder="1" applyAlignment="1">
      <alignment horizontal="center" vertical="center" wrapText="1"/>
    </xf>
    <xf numFmtId="0" fontId="20" fillId="0" borderId="6" xfId="3" applyFont="1" applyBorder="1"/>
    <xf numFmtId="0" fontId="21" fillId="3" borderId="6" xfId="3" applyNumberFormat="1" applyFont="1" applyFill="1" applyBorder="1" applyAlignment="1">
      <alignment vertical="top" wrapText="1" indent="1"/>
    </xf>
    <xf numFmtId="4" fontId="21" fillId="3" borderId="6" xfId="3" applyNumberFormat="1" applyFont="1" applyFill="1" applyBorder="1" applyAlignment="1">
      <alignment horizontal="right" wrapText="1"/>
    </xf>
    <xf numFmtId="1" fontId="21" fillId="3" borderId="6" xfId="3" applyNumberFormat="1" applyFont="1" applyFill="1" applyBorder="1" applyAlignment="1">
      <alignment horizontal="right" wrapText="1"/>
    </xf>
    <xf numFmtId="4" fontId="22" fillId="0" borderId="6" xfId="3" applyNumberFormat="1" applyFont="1" applyBorder="1" applyAlignment="1"/>
    <xf numFmtId="3" fontId="22" fillId="0" borderId="6" xfId="3" applyNumberFormat="1" applyFont="1" applyBorder="1" applyAlignment="1"/>
    <xf numFmtId="165" fontId="22" fillId="0" borderId="6" xfId="3" applyNumberFormat="1" applyFont="1" applyBorder="1" applyAlignment="1"/>
    <xf numFmtId="0" fontId="19" fillId="0" borderId="1" xfId="3"/>
    <xf numFmtId="165" fontId="19" fillId="0" borderId="1" xfId="3" applyNumberFormat="1"/>
    <xf numFmtId="0" fontId="22" fillId="0" borderId="6" xfId="3" applyFont="1" applyBorder="1"/>
    <xf numFmtId="0" fontId="23" fillId="3" borderId="6" xfId="4" applyNumberFormat="1" applyFont="1" applyFill="1" applyBorder="1" applyAlignment="1">
      <alignment vertical="top" wrapText="1"/>
    </xf>
    <xf numFmtId="4" fontId="23" fillId="3" borderId="6" xfId="4" applyNumberFormat="1" applyFont="1" applyFill="1" applyBorder="1" applyAlignment="1">
      <alignment horizontal="right" vertical="top" wrapText="1"/>
    </xf>
    <xf numFmtId="1" fontId="23" fillId="3" borderId="6" xfId="4" applyNumberFormat="1" applyFont="1" applyFill="1" applyBorder="1" applyAlignment="1">
      <alignment horizontal="right" vertical="top" wrapText="1"/>
    </xf>
    <xf numFmtId="3" fontId="16" fillId="0" borderId="6" xfId="3" applyNumberFormat="1" applyFont="1" applyBorder="1" applyAlignment="1"/>
    <xf numFmtId="3" fontId="16" fillId="4" borderId="6" xfId="3" applyNumberFormat="1" applyFont="1" applyFill="1" applyBorder="1" applyAlignment="1"/>
    <xf numFmtId="0" fontId="22" fillId="5" borderId="6" xfId="3" applyFont="1" applyFill="1" applyBorder="1"/>
    <xf numFmtId="4" fontId="22" fillId="5" borderId="6" xfId="3" applyNumberFormat="1" applyFont="1" applyFill="1" applyBorder="1" applyAlignment="1"/>
    <xf numFmtId="3" fontId="22" fillId="5" borderId="6" xfId="3" applyNumberFormat="1" applyFont="1" applyFill="1" applyBorder="1" applyAlignment="1"/>
    <xf numFmtId="0" fontId="20" fillId="0" borderId="1" xfId="3" applyFont="1"/>
    <xf numFmtId="4" fontId="19" fillId="0" borderId="1" xfId="3" applyNumberFormat="1"/>
    <xf numFmtId="3" fontId="19" fillId="0" borderId="1" xfId="3" applyNumberFormat="1"/>
    <xf numFmtId="0" fontId="20" fillId="6" borderId="6" xfId="3" applyFont="1" applyFill="1" applyBorder="1"/>
    <xf numFmtId="4" fontId="24" fillId="6" borderId="6" xfId="4" applyNumberFormat="1" applyFont="1" applyFill="1" applyBorder="1" applyAlignment="1">
      <alignment horizontal="right" vertical="center" wrapText="1"/>
    </xf>
    <xf numFmtId="3" fontId="22" fillId="6" borderId="6" xfId="3" applyNumberFormat="1" applyFont="1" applyFill="1" applyBorder="1" applyAlignment="1">
      <alignment vertical="center"/>
    </xf>
    <xf numFmtId="0" fontId="21" fillId="5" borderId="6" xfId="3" applyNumberFormat="1" applyFont="1" applyFill="1" applyBorder="1" applyAlignment="1">
      <alignment vertical="top" wrapText="1" indent="1"/>
    </xf>
    <xf numFmtId="4" fontId="21" fillId="5" borderId="6" xfId="3" applyNumberFormat="1" applyFont="1" applyFill="1" applyBorder="1" applyAlignment="1">
      <alignment horizontal="right" wrapText="1"/>
    </xf>
    <xf numFmtId="1" fontId="21" fillId="5" borderId="6" xfId="3" applyNumberFormat="1" applyFont="1" applyFill="1" applyBorder="1" applyAlignment="1">
      <alignment horizontal="right" wrapText="1"/>
    </xf>
    <xf numFmtId="165" fontId="22" fillId="5" borderId="6" xfId="3" applyNumberFormat="1" applyFont="1" applyFill="1" applyBorder="1" applyAlignment="1"/>
    <xf numFmtId="0" fontId="22" fillId="7" borderId="6" xfId="3" applyFont="1" applyFill="1" applyBorder="1"/>
    <xf numFmtId="0" fontId="23" fillId="7" borderId="6" xfId="4" applyNumberFormat="1" applyFont="1" applyFill="1" applyBorder="1" applyAlignment="1">
      <alignment vertical="top" wrapText="1"/>
    </xf>
    <xf numFmtId="4" fontId="24" fillId="7" borderId="6" xfId="3" applyNumberFormat="1" applyFont="1" applyFill="1" applyBorder="1" applyAlignment="1">
      <alignment horizontal="right" wrapText="1"/>
    </xf>
    <xf numFmtId="1" fontId="24" fillId="7" borderId="6" xfId="3" applyNumberFormat="1" applyFont="1" applyFill="1" applyBorder="1" applyAlignment="1">
      <alignment horizontal="right" wrapText="1"/>
    </xf>
    <xf numFmtId="4" fontId="22" fillId="7" borderId="6" xfId="3" applyNumberFormat="1" applyFont="1" applyFill="1" applyBorder="1" applyAlignment="1"/>
    <xf numFmtId="3" fontId="22" fillId="7" borderId="6" xfId="3" applyNumberFormat="1" applyFont="1" applyFill="1" applyBorder="1" applyAlignment="1"/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3" fontId="20" fillId="0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left" vertical="center" wrapText="1"/>
    </xf>
    <xf numFmtId="3" fontId="0" fillId="0" borderId="2" xfId="0" applyNumberFormat="1" applyFill="1" applyBorder="1" applyAlignment="1">
      <alignment horizontal="right" vertical="center"/>
    </xf>
    <xf numFmtId="1" fontId="0" fillId="0" borderId="2" xfId="0" applyNumberFormat="1" applyFill="1" applyBorder="1" applyAlignment="1">
      <alignment horizontal="right" vertical="center"/>
    </xf>
    <xf numFmtId="0" fontId="0" fillId="0" borderId="2" xfId="0" applyFill="1" applyBorder="1" applyAlignment="1">
      <alignment horizontal="right" vertical="center"/>
    </xf>
    <xf numFmtId="0" fontId="0" fillId="0" borderId="1" xfId="0" applyBorder="1"/>
    <xf numFmtId="0" fontId="0" fillId="0" borderId="2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 vertical="center" wrapText="1"/>
    </xf>
    <xf numFmtId="0" fontId="0" fillId="0" borderId="6" xfId="0" applyFill="1" applyBorder="1" applyAlignment="1">
      <alignment horizontal="left"/>
    </xf>
    <xf numFmtId="0" fontId="20" fillId="0" borderId="6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" fontId="20" fillId="0" borderId="11" xfId="0" applyNumberFormat="1" applyFont="1" applyFill="1" applyBorder="1" applyAlignment="1">
      <alignment horizontal="right" vertical="center"/>
    </xf>
    <xf numFmtId="3" fontId="20" fillId="0" borderId="11" xfId="0" applyNumberFormat="1" applyFont="1" applyFill="1" applyBorder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2" xfId="0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3" fontId="0" fillId="0" borderId="6" xfId="0" applyNumberForma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right" vertical="center"/>
    </xf>
    <xf numFmtId="0" fontId="20" fillId="0" borderId="6" xfId="0" applyFont="1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6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1" fontId="20" fillId="0" borderId="6" xfId="0" applyNumberFormat="1" applyFont="1" applyFill="1" applyBorder="1" applyAlignment="1">
      <alignment horizontal="right" vertical="center"/>
    </xf>
    <xf numFmtId="3" fontId="20" fillId="0" borderId="6" xfId="0" applyNumberFormat="1" applyFont="1" applyFill="1" applyBorder="1" applyAlignment="1">
      <alignment horizontal="right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Fill="1" applyBorder="1" applyAlignment="1">
      <alignment horizontal="right" vertical="center"/>
    </xf>
    <xf numFmtId="3" fontId="0" fillId="0" borderId="11" xfId="0" applyNumberFormat="1" applyFill="1" applyBorder="1" applyAlignment="1">
      <alignment horizontal="right" vertical="center"/>
    </xf>
    <xf numFmtId="3" fontId="0" fillId="0" borderId="0" xfId="0" applyNumberFormat="1" applyFill="1" applyAlignment="1">
      <alignment horizontal="left"/>
    </xf>
    <xf numFmtId="0" fontId="2" fillId="0" borderId="0" xfId="0" applyFont="1" applyFill="1" applyAlignment="1">
      <alignment horizontal="left"/>
    </xf>
    <xf numFmtId="1" fontId="20" fillId="0" borderId="2" xfId="0" applyNumberFormat="1" applyFont="1" applyFill="1" applyBorder="1" applyAlignment="1">
      <alignment horizontal="right" vertical="center"/>
    </xf>
    <xf numFmtId="0" fontId="20" fillId="0" borderId="6" xfId="0" applyFont="1" applyFill="1" applyBorder="1" applyAlignment="1">
      <alignment horizontal="right" vertical="center"/>
    </xf>
    <xf numFmtId="1" fontId="0" fillId="0" borderId="12" xfId="0" applyNumberFormat="1" applyFill="1" applyBorder="1" applyAlignment="1">
      <alignment horizontal="right" vertical="center"/>
    </xf>
    <xf numFmtId="1" fontId="0" fillId="0" borderId="6" xfId="0" applyNumberFormat="1" applyFill="1" applyBorder="1" applyAlignment="1">
      <alignment horizontal="right" vertical="center"/>
    </xf>
    <xf numFmtId="1" fontId="0" fillId="0" borderId="11" xfId="0" applyNumberFormat="1" applyFill="1" applyBorder="1" applyAlignment="1">
      <alignment horizontal="right" vertical="center"/>
    </xf>
    <xf numFmtId="3" fontId="0" fillId="0" borderId="12" xfId="0" applyNumberFormat="1" applyFill="1" applyBorder="1" applyAlignment="1">
      <alignment horizontal="right" vertical="center"/>
    </xf>
    <xf numFmtId="0" fontId="8" fillId="0" borderId="1" xfId="5"/>
    <xf numFmtId="0" fontId="28" fillId="0" borderId="1" xfId="5" applyFont="1" applyAlignment="1"/>
    <xf numFmtId="0" fontId="28" fillId="0" borderId="1" xfId="5" applyFont="1"/>
    <xf numFmtId="0" fontId="27" fillId="3" borderId="6" xfId="6" applyNumberFormat="1" applyFont="1" applyFill="1" applyBorder="1" applyAlignment="1">
      <alignment horizontal="center" vertical="center" wrapText="1"/>
    </xf>
    <xf numFmtId="0" fontId="27" fillId="0" borderId="8" xfId="6" applyFont="1" applyBorder="1" applyAlignment="1">
      <alignment horizontal="center" vertical="center" wrapText="1"/>
    </xf>
    <xf numFmtId="0" fontId="27" fillId="0" borderId="1" xfId="5" applyFont="1"/>
    <xf numFmtId="0" fontId="27" fillId="0" borderId="6" xfId="6" applyFont="1" applyBorder="1" applyAlignment="1">
      <alignment horizontal="center" vertical="center"/>
    </xf>
    <xf numFmtId="0" fontId="27" fillId="3" borderId="6" xfId="6" applyNumberFormat="1" applyFont="1" applyFill="1" applyBorder="1" applyAlignment="1">
      <alignment vertical="top" wrapText="1"/>
    </xf>
    <xf numFmtId="4" fontId="27" fillId="3" borderId="6" xfId="6" applyNumberFormat="1" applyFont="1" applyFill="1" applyBorder="1" applyAlignment="1">
      <alignment vertical="center" wrapText="1"/>
    </xf>
    <xf numFmtId="4" fontId="27" fillId="0" borderId="6" xfId="6" applyNumberFormat="1" applyFont="1" applyFill="1" applyBorder="1" applyAlignment="1">
      <alignment vertical="center"/>
    </xf>
    <xf numFmtId="4" fontId="27" fillId="0" borderId="6" xfId="6" applyNumberFormat="1" applyFont="1" applyBorder="1" applyAlignment="1">
      <alignment vertical="center"/>
    </xf>
    <xf numFmtId="0" fontId="27" fillId="0" borderId="6" xfId="6" applyNumberFormat="1" applyFont="1" applyFill="1" applyBorder="1" applyAlignment="1">
      <alignment vertical="top" wrapText="1"/>
    </xf>
    <xf numFmtId="4" fontId="27" fillId="0" borderId="6" xfId="6" applyNumberFormat="1" applyFont="1" applyFill="1" applyBorder="1" applyAlignment="1">
      <alignment vertical="center" wrapText="1"/>
    </xf>
    <xf numFmtId="0" fontId="27" fillId="0" borderId="1" xfId="5" applyFont="1" applyFill="1"/>
    <xf numFmtId="0" fontId="14" fillId="3" borderId="6" xfId="6" applyNumberFormat="1" applyFont="1" applyFill="1" applyBorder="1" applyAlignment="1">
      <alignment vertical="top" wrapText="1"/>
    </xf>
    <xf numFmtId="4" fontId="14" fillId="3" borderId="6" xfId="6" applyNumberFormat="1" applyFont="1" applyFill="1" applyBorder="1" applyAlignment="1">
      <alignment vertical="center" wrapText="1"/>
    </xf>
    <xf numFmtId="4" fontId="14" fillId="0" borderId="6" xfId="6" applyNumberFormat="1" applyFont="1" applyFill="1" applyBorder="1" applyAlignment="1">
      <alignment vertical="center"/>
    </xf>
    <xf numFmtId="4" fontId="14" fillId="0" borderId="6" xfId="6" applyNumberFormat="1" applyFont="1" applyBorder="1" applyAlignment="1">
      <alignment vertical="center"/>
    </xf>
    <xf numFmtId="0" fontId="27" fillId="0" borderId="1" xfId="6" applyFont="1"/>
    <xf numFmtId="4" fontId="27" fillId="0" borderId="1" xfId="6" applyNumberFormat="1" applyFont="1"/>
    <xf numFmtId="4" fontId="27" fillId="0" borderId="1" xfId="5" applyNumberFormat="1" applyFont="1"/>
    <xf numFmtId="4" fontId="0" fillId="0" borderId="0" xfId="0" applyNumberFormat="1"/>
    <xf numFmtId="0" fontId="9" fillId="0" borderId="0" xfId="0" applyFont="1"/>
    <xf numFmtId="0" fontId="10" fillId="0" borderId="0" xfId="0" applyFont="1"/>
    <xf numFmtId="166" fontId="10" fillId="0" borderId="0" xfId="0" applyNumberFormat="1" applyFont="1"/>
    <xf numFmtId="0" fontId="11" fillId="0" borderId="0" xfId="0" applyFont="1"/>
    <xf numFmtId="0" fontId="13" fillId="0" borderId="0" xfId="0" applyFont="1" applyAlignment="1">
      <alignment vertical="center" wrapText="1"/>
    </xf>
    <xf numFmtId="49" fontId="29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/>
    <xf numFmtId="4" fontId="17" fillId="0" borderId="6" xfId="7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3" fontId="17" fillId="0" borderId="6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30" fillId="0" borderId="0" xfId="0" applyFont="1"/>
    <xf numFmtId="0" fontId="31" fillId="0" borderId="0" xfId="0" applyFont="1"/>
    <xf numFmtId="0" fontId="34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 wrapText="1"/>
    </xf>
    <xf numFmtId="166" fontId="34" fillId="0" borderId="6" xfId="0" applyNumberFormat="1" applyFont="1" applyFill="1" applyBorder="1" applyAlignment="1">
      <alignment horizontal="center" vertical="center" wrapText="1"/>
    </xf>
    <xf numFmtId="3" fontId="28" fillId="0" borderId="0" xfId="0" applyNumberFormat="1" applyFont="1" applyAlignment="1">
      <alignment horizontal="right"/>
    </xf>
    <xf numFmtId="4" fontId="28" fillId="0" borderId="0" xfId="0" applyNumberFormat="1" applyFont="1" applyAlignment="1">
      <alignment horizontal="right"/>
    </xf>
    <xf numFmtId="4" fontId="34" fillId="8" borderId="6" xfId="0" applyNumberFormat="1" applyFont="1" applyFill="1" applyBorder="1" applyAlignment="1">
      <alignment horizontal="center" vertical="center" wrapText="1"/>
    </xf>
    <xf numFmtId="0" fontId="34" fillId="8" borderId="14" xfId="0" applyFont="1" applyFill="1" applyBorder="1" applyAlignment="1">
      <alignment horizontal="center" vertical="center" wrapText="1"/>
    </xf>
    <xf numFmtId="0" fontId="27" fillId="0" borderId="1" xfId="0" applyNumberFormat="1" applyFont="1" applyBorder="1" applyAlignment="1">
      <alignment wrapText="1"/>
    </xf>
    <xf numFmtId="4" fontId="34" fillId="8" borderId="1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4" fillId="8" borderId="6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right"/>
    </xf>
    <xf numFmtId="0" fontId="36" fillId="0" borderId="0" xfId="0" applyFont="1"/>
    <xf numFmtId="0" fontId="32" fillId="0" borderId="6" xfId="0" applyFont="1" applyFill="1" applyBorder="1" applyAlignment="1">
      <alignment horizontal="left" vertical="top" wrapText="1"/>
    </xf>
    <xf numFmtId="4" fontId="32" fillId="0" borderId="6" xfId="0" applyNumberFormat="1" applyFont="1" applyFill="1" applyBorder="1" applyAlignment="1">
      <alignment horizontal="right" vertical="top" wrapText="1"/>
    </xf>
    <xf numFmtId="3" fontId="32" fillId="0" borderId="6" xfId="0" applyNumberFormat="1" applyFont="1" applyFill="1" applyBorder="1" applyAlignment="1">
      <alignment horizontal="right" vertical="top" wrapText="1"/>
    </xf>
    <xf numFmtId="0" fontId="32" fillId="0" borderId="6" xfId="0" applyFont="1" applyBorder="1"/>
    <xf numFmtId="0" fontId="10" fillId="0" borderId="6" xfId="0" applyFont="1" applyBorder="1"/>
    <xf numFmtId="2" fontId="10" fillId="0" borderId="6" xfId="0" applyNumberFormat="1" applyFont="1" applyFill="1" applyBorder="1"/>
    <xf numFmtId="1" fontId="10" fillId="0" borderId="6" xfId="0" applyNumberFormat="1" applyFont="1" applyFill="1" applyBorder="1"/>
    <xf numFmtId="0" fontId="32" fillId="0" borderId="6" xfId="0" applyFont="1" applyFill="1" applyBorder="1"/>
    <xf numFmtId="1" fontId="32" fillId="0" borderId="6" xfId="0" applyNumberFormat="1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horizontal="left" vertical="top" wrapText="1"/>
    </xf>
    <xf numFmtId="0" fontId="37" fillId="0" borderId="0" xfId="0" applyFont="1" applyAlignment="1"/>
    <xf numFmtId="0" fontId="37" fillId="0" borderId="0" xfId="0" applyFont="1"/>
    <xf numFmtId="0" fontId="10" fillId="0" borderId="0" xfId="0" applyFont="1" applyAlignment="1">
      <alignment horizontal="left"/>
    </xf>
    <xf numFmtId="3" fontId="10" fillId="0" borderId="0" xfId="0" applyNumberFormat="1" applyFont="1"/>
    <xf numFmtId="2" fontId="10" fillId="0" borderId="6" xfId="0" applyNumberFormat="1" applyFont="1" applyBorder="1"/>
    <xf numFmtId="1" fontId="10" fillId="0" borderId="6" xfId="0" applyNumberFormat="1" applyFont="1" applyBorder="1"/>
    <xf numFmtId="4" fontId="10" fillId="0" borderId="6" xfId="0" applyNumberFormat="1" applyFont="1" applyBorder="1"/>
    <xf numFmtId="4" fontId="10" fillId="0" borderId="6" xfId="0" applyNumberFormat="1" applyFont="1" applyFill="1" applyBorder="1"/>
    <xf numFmtId="0" fontId="10" fillId="0" borderId="6" xfId="0" applyFont="1" applyBorder="1" applyAlignment="1">
      <alignment horizontal="left"/>
    </xf>
    <xf numFmtId="0" fontId="10" fillId="0" borderId="0" xfId="0" applyFont="1" applyFill="1"/>
    <xf numFmtId="0" fontId="41" fillId="0" borderId="6" xfId="0" applyFont="1" applyFill="1" applyBorder="1" applyAlignment="1">
      <alignment horizontal="center" vertical="center" wrapText="1"/>
    </xf>
    <xf numFmtId="4" fontId="36" fillId="0" borderId="0" xfId="0" applyNumberFormat="1" applyFont="1"/>
    <xf numFmtId="4" fontId="35" fillId="0" borderId="15" xfId="0" applyNumberFormat="1" applyFont="1" applyFill="1" applyBorder="1" applyAlignment="1">
      <alignment horizontal="right" vertical="top" wrapText="1"/>
    </xf>
    <xf numFmtId="3" fontId="35" fillId="0" borderId="13" xfId="0" applyNumberFormat="1" applyFont="1" applyFill="1" applyBorder="1" applyAlignment="1">
      <alignment horizontal="right" vertical="top" wrapText="1"/>
    </xf>
    <xf numFmtId="4" fontId="35" fillId="0" borderId="13" xfId="0" applyNumberFormat="1" applyFont="1" applyFill="1" applyBorder="1" applyAlignment="1">
      <alignment horizontal="right" vertical="top" wrapText="1"/>
    </xf>
    <xf numFmtId="1" fontId="35" fillId="0" borderId="13" xfId="0" applyNumberFormat="1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horizontal="right" vertical="top" wrapText="1"/>
    </xf>
    <xf numFmtId="49" fontId="11" fillId="0" borderId="0" xfId="0" applyNumberFormat="1" applyFont="1" applyAlignment="1">
      <alignment horizontal="right"/>
    </xf>
    <xf numFmtId="4" fontId="11" fillId="0" borderId="0" xfId="0" applyNumberFormat="1" applyFont="1"/>
    <xf numFmtId="4" fontId="32" fillId="0" borderId="6" xfId="7" applyNumberFormat="1" applyFont="1" applyFill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/>
    </xf>
    <xf numFmtId="3" fontId="32" fillId="0" borderId="6" xfId="0" applyNumberFormat="1" applyFont="1" applyBorder="1" applyAlignment="1">
      <alignment horizontal="center" vertical="center"/>
    </xf>
    <xf numFmtId="4" fontId="10" fillId="4" borderId="6" xfId="0" applyNumberFormat="1" applyFont="1" applyFill="1" applyBorder="1" applyAlignment="1">
      <alignment horizontal="right" vertical="top" wrapText="1"/>
    </xf>
    <xf numFmtId="3" fontId="10" fillId="4" borderId="6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0" fontId="18" fillId="0" borderId="6" xfId="0" applyFont="1" applyFill="1" applyBorder="1" applyAlignment="1">
      <alignment horizontal="center" vertical="center" wrapText="1"/>
    </xf>
    <xf numFmtId="4" fontId="18" fillId="0" borderId="6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 wrapText="1"/>
    </xf>
    <xf numFmtId="3" fontId="10" fillId="0" borderId="6" xfId="0" applyNumberFormat="1" applyFont="1" applyFill="1" applyBorder="1"/>
    <xf numFmtId="0" fontId="32" fillId="0" borderId="6" xfId="0" applyFont="1" applyFill="1" applyBorder="1" applyAlignment="1">
      <alignment horizontal="left" vertical="top" wrapText="1"/>
    </xf>
    <xf numFmtId="4" fontId="32" fillId="0" borderId="6" xfId="0" applyNumberFormat="1" applyFont="1" applyFill="1" applyBorder="1" applyAlignment="1">
      <alignment horizontal="right" vertical="center" wrapText="1"/>
    </xf>
    <xf numFmtId="3" fontId="32" fillId="0" borderId="6" xfId="0" applyNumberFormat="1" applyFont="1" applyFill="1" applyBorder="1" applyAlignment="1">
      <alignment horizontal="right" vertical="center" wrapText="1"/>
    </xf>
    <xf numFmtId="4" fontId="32" fillId="0" borderId="6" xfId="0" applyNumberFormat="1" applyFont="1" applyFill="1" applyBorder="1" applyAlignment="1">
      <alignment vertical="center"/>
    </xf>
    <xf numFmtId="3" fontId="32" fillId="0" borderId="6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>
      <alignment horizontal="right" vertical="center" wrapText="1"/>
    </xf>
    <xf numFmtId="4" fontId="32" fillId="0" borderId="6" xfId="0" applyNumberFormat="1" applyFont="1" applyFill="1" applyBorder="1" applyAlignment="1">
      <alignment horizontal="right"/>
    </xf>
    <xf numFmtId="3" fontId="32" fillId="0" borderId="6" xfId="0" applyNumberFormat="1" applyFont="1" applyFill="1" applyBorder="1" applyAlignment="1">
      <alignment horizontal="right"/>
    </xf>
    <xf numFmtId="4" fontId="32" fillId="0" borderId="6" xfId="0" applyNumberFormat="1" applyFont="1" applyFill="1" applyBorder="1" applyAlignment="1">
      <alignment horizontal="right" wrapText="1"/>
    </xf>
    <xf numFmtId="3" fontId="32" fillId="0" borderId="6" xfId="0" applyNumberFormat="1" applyFont="1" applyFill="1" applyBorder="1" applyAlignment="1">
      <alignment horizontal="right" wrapText="1"/>
    </xf>
    <xf numFmtId="1" fontId="32" fillId="0" borderId="6" xfId="0" applyNumberFormat="1" applyFont="1" applyFill="1" applyBorder="1" applyAlignment="1">
      <alignment horizontal="right" wrapText="1"/>
    </xf>
    <xf numFmtId="0" fontId="32" fillId="0" borderId="6" xfId="0" applyFont="1" applyFill="1" applyBorder="1" applyAlignment="1">
      <alignment horizontal="center" vertical="top" wrapText="1"/>
    </xf>
    <xf numFmtId="0" fontId="32" fillId="0" borderId="6" xfId="0" applyFont="1" applyFill="1" applyBorder="1" applyAlignment="1">
      <alignment horizontal="center"/>
    </xf>
    <xf numFmtId="4" fontId="32" fillId="0" borderId="6" xfId="0" applyNumberFormat="1" applyFont="1" applyFill="1" applyBorder="1" applyAlignment="1"/>
    <xf numFmtId="3" fontId="32" fillId="0" borderId="6" xfId="0" applyNumberFormat="1" applyFont="1" applyFill="1" applyBorder="1" applyAlignment="1"/>
    <xf numFmtId="0" fontId="32" fillId="0" borderId="6" xfId="0" applyFont="1" applyFill="1" applyBorder="1" applyAlignment="1"/>
    <xf numFmtId="0" fontId="12" fillId="0" borderId="6" xfId="0" applyFont="1" applyBorder="1"/>
    <xf numFmtId="4" fontId="12" fillId="0" borderId="6" xfId="0" applyNumberFormat="1" applyFont="1" applyBorder="1"/>
    <xf numFmtId="3" fontId="12" fillId="0" borderId="6" xfId="0" applyNumberFormat="1" applyFont="1" applyBorder="1"/>
    <xf numFmtId="0" fontId="39" fillId="0" borderId="6" xfId="0" applyFont="1" applyBorder="1"/>
    <xf numFmtId="4" fontId="39" fillId="0" borderId="6" xfId="0" applyNumberFormat="1" applyFont="1" applyBorder="1" applyAlignment="1"/>
    <xf numFmtId="3" fontId="39" fillId="0" borderId="6" xfId="0" applyNumberFormat="1" applyFont="1" applyBorder="1" applyAlignment="1"/>
    <xf numFmtId="4" fontId="12" fillId="0" borderId="6" xfId="0" applyNumberFormat="1" applyFont="1" applyFill="1" applyBorder="1" applyAlignment="1">
      <alignment horizontal="right" wrapText="1"/>
    </xf>
    <xf numFmtId="3" fontId="12" fillId="0" borderId="6" xfId="0" applyNumberFormat="1" applyFont="1" applyFill="1" applyBorder="1" applyAlignment="1">
      <alignment horizontal="right" wrapText="1"/>
    </xf>
    <xf numFmtId="0" fontId="12" fillId="0" borderId="6" xfId="0" applyFont="1" applyFill="1" applyBorder="1" applyAlignment="1">
      <alignment horizontal="left"/>
    </xf>
    <xf numFmtId="4" fontId="12" fillId="0" borderId="6" xfId="0" applyNumberFormat="1" applyFont="1" applyFill="1" applyBorder="1" applyAlignment="1">
      <alignment horizontal="left" vertical="center"/>
    </xf>
    <xf numFmtId="3" fontId="12" fillId="0" borderId="6" xfId="0" applyNumberFormat="1" applyFont="1" applyFill="1" applyBorder="1" applyAlignment="1">
      <alignment horizontal="left" vertical="center"/>
    </xf>
    <xf numFmtId="4" fontId="39" fillId="0" borderId="6" xfId="0" applyNumberFormat="1" applyFont="1" applyBorder="1"/>
    <xf numFmtId="3" fontId="39" fillId="0" borderId="6" xfId="0" applyNumberFormat="1" applyFont="1" applyBorder="1"/>
    <xf numFmtId="4" fontId="32" fillId="3" borderId="6" xfId="8" applyNumberFormat="1" applyFont="1" applyFill="1" applyBorder="1" applyAlignment="1">
      <alignment horizontal="right" vertical="top" wrapText="1"/>
    </xf>
    <xf numFmtId="3" fontId="32" fillId="3" borderId="6" xfId="8" applyNumberFormat="1" applyFont="1" applyFill="1" applyBorder="1" applyAlignment="1">
      <alignment horizontal="right" vertical="top" wrapText="1"/>
    </xf>
    <xf numFmtId="0" fontId="12" fillId="6" borderId="6" xfId="0" applyFont="1" applyFill="1" applyBorder="1" applyAlignment="1">
      <alignment horizontal="left" vertical="top" wrapText="1"/>
    </xf>
    <xf numFmtId="4" fontId="12" fillId="6" borderId="6" xfId="0" applyNumberFormat="1" applyFont="1" applyFill="1" applyBorder="1" applyAlignment="1">
      <alignment horizontal="right" vertical="top" wrapText="1"/>
    </xf>
    <xf numFmtId="3" fontId="12" fillId="6" borderId="6" xfId="0" applyNumberFormat="1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horizontal="left" vertical="top" wrapText="1" indent="1"/>
    </xf>
    <xf numFmtId="4" fontId="32" fillId="3" borderId="6" xfId="9" applyNumberFormat="1" applyFont="1" applyFill="1" applyBorder="1" applyAlignment="1">
      <alignment horizontal="right" vertical="top" wrapText="1"/>
    </xf>
    <xf numFmtId="1" fontId="32" fillId="3" borderId="6" xfId="9" applyNumberFormat="1" applyFont="1" applyFill="1" applyBorder="1" applyAlignment="1">
      <alignment horizontal="right" vertical="top" wrapText="1"/>
    </xf>
    <xf numFmtId="0" fontId="12" fillId="0" borderId="6" xfId="0" applyFont="1" applyFill="1" applyBorder="1" applyAlignment="1">
      <alignment horizontal="left" vertical="top" wrapText="1" indent="1"/>
    </xf>
    <xf numFmtId="0" fontId="12" fillId="6" borderId="6" xfId="0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4" fontId="40" fillId="3" borderId="16" xfId="10" applyNumberFormat="1" applyFont="1" applyFill="1" applyBorder="1" applyAlignment="1">
      <alignment horizontal="right" vertical="top" wrapText="1"/>
    </xf>
    <xf numFmtId="1" fontId="40" fillId="3" borderId="16" xfId="10" applyNumberFormat="1" applyFont="1" applyFill="1" applyBorder="1" applyAlignment="1">
      <alignment horizontal="right" vertical="top" wrapText="1"/>
    </xf>
    <xf numFmtId="4" fontId="40" fillId="3" borderId="6" xfId="11" applyNumberFormat="1" applyFont="1" applyFill="1" applyBorder="1" applyAlignment="1">
      <alignment horizontal="right" vertical="top" wrapText="1"/>
    </xf>
    <xf numFmtId="3" fontId="40" fillId="3" borderId="6" xfId="11" applyNumberFormat="1" applyFont="1" applyFill="1" applyBorder="1" applyAlignment="1">
      <alignment horizontal="right" vertical="top" wrapText="1"/>
    </xf>
    <xf numFmtId="1" fontId="40" fillId="3" borderId="6" xfId="11" applyNumberFormat="1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horizontal="left" wrapText="1"/>
    </xf>
    <xf numFmtId="4" fontId="32" fillId="0" borderId="6" xfId="0" applyNumberFormat="1" applyFont="1" applyBorder="1" applyAlignment="1"/>
    <xf numFmtId="3" fontId="32" fillId="0" borderId="6" xfId="0" applyNumberFormat="1" applyFont="1" applyBorder="1" applyAlignment="1"/>
    <xf numFmtId="0" fontId="32" fillId="0" borderId="6" xfId="0" applyFont="1" applyBorder="1" applyAlignment="1"/>
    <xf numFmtId="0" fontId="7" fillId="0" borderId="1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 wrapText="1"/>
    </xf>
    <xf numFmtId="3" fontId="4" fillId="0" borderId="17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26" fillId="0" borderId="3" xfId="1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right" wrapText="1"/>
    </xf>
    <xf numFmtId="0" fontId="20" fillId="6" borderId="8" xfId="1" applyNumberFormat="1" applyFont="1" applyFill="1" applyBorder="1" applyAlignment="1">
      <alignment horizontal="center" vertical="top" wrapText="1"/>
    </xf>
    <xf numFmtId="0" fontId="20" fillId="6" borderId="9" xfId="1" applyNumberFormat="1" applyFont="1" applyFill="1" applyBorder="1" applyAlignment="1">
      <alignment horizontal="center" vertical="top" wrapText="1"/>
    </xf>
    <xf numFmtId="0" fontId="20" fillId="6" borderId="10" xfId="1" applyNumberFormat="1" applyFont="1" applyFill="1" applyBorder="1" applyAlignment="1">
      <alignment horizontal="center" vertical="top" wrapText="1"/>
    </xf>
    <xf numFmtId="0" fontId="20" fillId="6" borderId="6" xfId="1" applyNumberFormat="1" applyFont="1" applyFill="1" applyBorder="1" applyAlignment="1">
      <alignment horizontal="center" vertical="top" wrapText="1"/>
    </xf>
    <xf numFmtId="0" fontId="20" fillId="6" borderId="6" xfId="3" applyNumberFormat="1" applyFont="1" applyFill="1" applyBorder="1" applyAlignment="1">
      <alignment horizontal="center" vertical="top" wrapText="1"/>
    </xf>
    <xf numFmtId="0" fontId="22" fillId="6" borderId="8" xfId="3" applyFont="1" applyFill="1" applyBorder="1" applyAlignment="1">
      <alignment horizontal="center" vertical="center"/>
    </xf>
    <xf numFmtId="0" fontId="22" fillId="6" borderId="10" xfId="3" applyFont="1" applyFill="1" applyBorder="1" applyAlignment="1">
      <alignment horizontal="center" vertical="center"/>
    </xf>
    <xf numFmtId="0" fontId="12" fillId="0" borderId="7" xfId="1" applyFont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/>
    </xf>
    <xf numFmtId="49" fontId="15" fillId="0" borderId="6" xfId="1" applyNumberFormat="1" applyFont="1" applyFill="1" applyBorder="1" applyAlignment="1">
      <alignment horizontal="center" vertical="center" wrapText="1"/>
    </xf>
    <xf numFmtId="164" fontId="17" fillId="0" borderId="6" xfId="2" applyNumberFormat="1" applyFont="1" applyFill="1" applyBorder="1" applyAlignment="1">
      <alignment horizontal="center" vertical="center" wrapText="1"/>
    </xf>
    <xf numFmtId="4" fontId="17" fillId="0" borderId="6" xfId="2" applyNumberFormat="1" applyFont="1" applyFill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Border="1" applyAlignment="1">
      <alignment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right" wrapText="1"/>
    </xf>
    <xf numFmtId="0" fontId="27" fillId="0" borderId="1" xfId="0" applyNumberFormat="1" applyFont="1" applyBorder="1" applyAlignment="1">
      <alignment horizontal="right" wrapText="1"/>
    </xf>
    <xf numFmtId="0" fontId="12" fillId="0" borderId="7" xfId="5" applyFont="1" applyBorder="1" applyAlignment="1">
      <alignment horizontal="center" vertical="center" wrapText="1"/>
    </xf>
    <xf numFmtId="0" fontId="27" fillId="3" borderId="6" xfId="6" applyNumberFormat="1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164" fontId="17" fillId="0" borderId="6" xfId="5" applyNumberFormat="1" applyFont="1" applyFill="1" applyBorder="1" applyAlignment="1">
      <alignment horizontal="center" vertical="center" wrapText="1"/>
    </xf>
    <xf numFmtId="4" fontId="17" fillId="0" borderId="6" xfId="5" applyNumberFormat="1" applyFont="1" applyFill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49" fontId="32" fillId="0" borderId="6" xfId="0" applyNumberFormat="1" applyFont="1" applyBorder="1" applyAlignment="1">
      <alignment horizontal="right" vertical="center"/>
    </xf>
    <xf numFmtId="49" fontId="32" fillId="0" borderId="6" xfId="0" applyNumberFormat="1" applyFont="1" applyFill="1" applyBorder="1" applyAlignment="1">
      <alignment horizontal="center" vertical="center" wrapText="1"/>
    </xf>
    <xf numFmtId="0" fontId="32" fillId="0" borderId="6" xfId="2" applyFont="1" applyBorder="1" applyAlignment="1">
      <alignment horizontal="center" vertical="center" wrapText="1"/>
    </xf>
    <xf numFmtId="4" fontId="32" fillId="0" borderId="6" xfId="2" applyNumberFormat="1" applyFont="1" applyFill="1" applyBorder="1" applyAlignment="1">
      <alignment horizontal="center" vertical="center" wrapText="1"/>
    </xf>
    <xf numFmtId="4" fontId="32" fillId="0" borderId="6" xfId="2" applyNumberFormat="1" applyFont="1" applyBorder="1" applyAlignment="1">
      <alignment horizontal="center" vertical="center" wrapText="1"/>
    </xf>
    <xf numFmtId="49" fontId="40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right" vertical="center"/>
    </xf>
    <xf numFmtId="0" fontId="17" fillId="0" borderId="6" xfId="2" applyFont="1" applyBorder="1" applyAlignment="1">
      <alignment horizontal="center" vertical="center" wrapText="1"/>
    </xf>
    <xf numFmtId="4" fontId="17" fillId="0" borderId="6" xfId="2" applyNumberFormat="1" applyFont="1" applyBorder="1" applyAlignment="1">
      <alignment horizontal="center" vertical="center" wrapText="1"/>
    </xf>
    <xf numFmtId="0" fontId="27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10" xfId="2" applyFont="1" applyBorder="1" applyAlignment="1">
      <alignment horizontal="center" vertical="center" wrapText="1"/>
    </xf>
    <xf numFmtId="4" fontId="17" fillId="0" borderId="8" xfId="2" applyNumberFormat="1" applyFont="1" applyFill="1" applyBorder="1" applyAlignment="1">
      <alignment horizontal="center" vertical="center" wrapText="1"/>
    </xf>
    <xf numFmtId="4" fontId="17" fillId="0" borderId="10" xfId="2" applyNumberFormat="1" applyFont="1" applyFill="1" applyBorder="1" applyAlignment="1">
      <alignment horizontal="center" vertical="center" wrapText="1"/>
    </xf>
    <xf numFmtId="4" fontId="17" fillId="0" borderId="8" xfId="2" applyNumberFormat="1" applyFont="1" applyBorder="1" applyAlignment="1">
      <alignment horizontal="center" vertical="center" wrapText="1"/>
    </xf>
    <xf numFmtId="4" fontId="17" fillId="0" borderId="10" xfId="2" applyNumberFormat="1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top" wrapText="1"/>
    </xf>
    <xf numFmtId="0" fontId="38" fillId="0" borderId="1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164" fontId="30" fillId="0" borderId="6" xfId="5" applyNumberFormat="1" applyFont="1" applyFill="1" applyBorder="1" applyAlignment="1">
      <alignment horizontal="center" vertical="center" wrapText="1"/>
    </xf>
    <xf numFmtId="0" fontId="27" fillId="0" borderId="0" xfId="0" applyNumberFormat="1" applyFont="1" applyAlignment="1">
      <alignment horizontal="right" wrapText="1"/>
    </xf>
    <xf numFmtId="0" fontId="39" fillId="0" borderId="6" xfId="0" applyFont="1" applyFill="1" applyBorder="1" applyAlignment="1">
      <alignment horizontal="center" vertical="center"/>
    </xf>
    <xf numFmtId="164" fontId="32" fillId="0" borderId="6" xfId="5" applyNumberFormat="1" applyFont="1" applyFill="1" applyBorder="1" applyAlignment="1">
      <alignment horizontal="center" vertical="center" wrapText="1"/>
    </xf>
    <xf numFmtId="166" fontId="32" fillId="0" borderId="6" xfId="5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5"/>
    <cellStyle name="Обычный 2 2" xfId="2"/>
    <cellStyle name="Обычный 3" xfId="1"/>
    <cellStyle name="Обычный 3 2" xfId="3"/>
    <cellStyle name="Обычный_Лист1" xfId="6"/>
    <cellStyle name="Обычный_Лист2" xfId="7"/>
    <cellStyle name="Обычный_прил 1.12 ВМП 2022" xfId="10"/>
    <cellStyle name="Обычный_прил 1.4 ДИ тест" xfId="11"/>
    <cellStyle name="Обычный_прил 2.23 ВМП" xfId="4"/>
    <cellStyle name="Обычный_прил 5.11 КС РОД" xfId="8"/>
    <cellStyle name="Обычный_прил 5.12 ВМП 202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">
          <cell r="B3" t="str">
            <v xml:space="preserve">МО/вид помощи </v>
          </cell>
        </row>
        <row r="5">
          <cell r="B5" t="str">
            <v>ГАУЗ «ООКБ им. В.И. Войнова»</v>
          </cell>
        </row>
        <row r="6">
          <cell r="B6" t="str">
            <v>ВМП Абдоминальная хирургия 1</v>
          </cell>
        </row>
        <row r="7">
          <cell r="B7" t="str">
            <v>ВМП Абдоминальная хирургия 2</v>
          </cell>
        </row>
        <row r="8">
          <cell r="B8" t="str">
            <v>ВМП Гастроэнтерология 5</v>
          </cell>
        </row>
        <row r="9">
          <cell r="B9" t="str">
            <v>ВМП Гематология 6</v>
          </cell>
        </row>
        <row r="10">
          <cell r="B10" t="str">
            <v>ВМП Нейрохирургия 12</v>
          </cell>
        </row>
        <row r="11">
          <cell r="B11" t="str">
            <v>ВМП Нейрохирургия 14</v>
          </cell>
        </row>
        <row r="12">
          <cell r="B12" t="str">
            <v>ВМП Нейрохирургия 16</v>
          </cell>
        </row>
        <row r="13">
          <cell r="B13" t="str">
            <v>ВМП Онкология 20</v>
          </cell>
        </row>
        <row r="14">
          <cell r="B14" t="str">
            <v>ВМП Онкология 22</v>
          </cell>
        </row>
        <row r="15">
          <cell r="B15" t="str">
            <v>ВМП Оториноларингология 26</v>
          </cell>
        </row>
        <row r="16">
          <cell r="B16" t="str">
            <v>ВМП Оториноларингология 27</v>
          </cell>
        </row>
        <row r="17">
          <cell r="B17" t="str">
            <v>ВМП Оториноларингология 28</v>
          </cell>
        </row>
        <row r="18">
          <cell r="B18" t="str">
            <v>ВМП Офтальмология 29</v>
          </cell>
        </row>
        <row r="19">
          <cell r="B19" t="str">
            <v>ВМП Ревматология 35</v>
          </cell>
        </row>
        <row r="20">
          <cell r="B20" t="str">
            <v>ВМП Сердечно-сосудистая хирургия 36</v>
          </cell>
        </row>
        <row r="21">
          <cell r="B21" t="str">
            <v>ВМП Сердечно-сосудистая хирургия 37</v>
          </cell>
        </row>
        <row r="22">
          <cell r="B22" t="str">
            <v>ВМП Сердечно-сосудистая хирургия 38</v>
          </cell>
        </row>
        <row r="23">
          <cell r="B23" t="str">
            <v>ВМП Сердечно-сосудистая хирургия 39</v>
          </cell>
        </row>
        <row r="24">
          <cell r="B24" t="str">
            <v>ВМП Сердечно-сосудистая хирургия 40</v>
          </cell>
        </row>
        <row r="25">
          <cell r="B25" t="str">
            <v>ВМП Сердечно-сосудистая хирургия 41</v>
          </cell>
        </row>
        <row r="26">
          <cell r="B26" t="str">
            <v>ВМП Сердечно-сосудистая хирургия 42</v>
          </cell>
        </row>
        <row r="27">
          <cell r="B27" t="str">
            <v>ВМП Сердечно-сосудистая хирургия 43</v>
          </cell>
        </row>
        <row r="28">
          <cell r="B28" t="str">
            <v>ВМП Сердечно-сосудистая хирургия 44</v>
          </cell>
        </row>
        <row r="29">
          <cell r="B29" t="str">
            <v>ВМП Сердечно-сосудистая хирургия 46</v>
          </cell>
        </row>
        <row r="30">
          <cell r="B30" t="str">
            <v>ВМП Сердечно-сосудистая хирургия 47</v>
          </cell>
        </row>
        <row r="31">
          <cell r="B31" t="str">
            <v>ВМП Сердечно-сосудистая хирургия 48</v>
          </cell>
        </row>
        <row r="32">
          <cell r="B32" t="str">
            <v>ВМП Травматология и ортопедия 51</v>
          </cell>
        </row>
        <row r="33">
          <cell r="B33" t="str">
            <v>ВМП Травматология и ортопедия 52</v>
          </cell>
        </row>
        <row r="34">
          <cell r="B34" t="str">
            <v>ВМП Травматология и ортопедия 53</v>
          </cell>
        </row>
        <row r="35">
          <cell r="B35" t="str">
            <v>ВМП Травматология и ортопедия 54</v>
          </cell>
        </row>
        <row r="36">
          <cell r="B36" t="str">
            <v>ВМП Урология 56</v>
          </cell>
        </row>
        <row r="37">
          <cell r="B37" t="str">
            <v>ВМП Урология 57</v>
          </cell>
        </row>
        <row r="38">
          <cell r="B38" t="str">
            <v>ВМП Эндокринология 59</v>
          </cell>
        </row>
        <row r="39">
          <cell r="B39" t="str">
            <v>ГАУЗ «OOКБ № 2»</v>
          </cell>
        </row>
        <row r="40">
          <cell r="B40" t="str">
            <v>ВМП Абдоминальная хирургия 1</v>
          </cell>
        </row>
        <row r="41">
          <cell r="B41" t="str">
            <v>ВМП Абдоминальная хирургия 2</v>
          </cell>
        </row>
        <row r="42">
          <cell r="B42" t="str">
            <v>ВМП Акушерство и гинекология 3</v>
          </cell>
        </row>
        <row r="43">
          <cell r="B43" t="str">
            <v>ВМП Акушерство и гинекология 4</v>
          </cell>
        </row>
        <row r="44">
          <cell r="B44" t="str">
            <v>ВМП Неонатология 18</v>
          </cell>
        </row>
        <row r="45">
          <cell r="B45" t="str">
            <v>ВМП Неонатология 19</v>
          </cell>
        </row>
        <row r="46">
          <cell r="B46" t="str">
            <v>ВМП Торакальная хирургия 49</v>
          </cell>
        </row>
        <row r="47">
          <cell r="B47" t="str">
            <v>ВМП Торакальная хирургия 50</v>
          </cell>
        </row>
        <row r="48">
          <cell r="B48" t="str">
            <v>ВМП Урология 56</v>
          </cell>
        </row>
        <row r="49">
          <cell r="B49" t="str">
            <v>ВМП Урология 57</v>
          </cell>
        </row>
        <row r="50">
          <cell r="B50" t="str">
            <v>ВМП Эндокринология 59</v>
          </cell>
        </row>
        <row r="51">
          <cell r="B51" t="str">
            <v>ГБУЗ «ОКПЦ»</v>
          </cell>
        </row>
        <row r="52">
          <cell r="B52" t="str">
            <v>ВМП Неонатология 18</v>
          </cell>
        </row>
        <row r="53">
          <cell r="B53" t="str">
            <v>ВМП Неонатология 19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72"/>
  <sheetViews>
    <sheetView view="pageBreakPreview" topLeftCell="CJ1" zoomScale="80" zoomScaleNormal="100" zoomScaleSheetLayoutView="80" workbookViewId="0">
      <selection activeCell="DH37" sqref="DH37"/>
    </sheetView>
  </sheetViews>
  <sheetFormatPr defaultColWidth="10.5" defaultRowHeight="11.25" x14ac:dyDescent="0.2"/>
  <cols>
    <col min="1" max="1" width="77.83203125" style="1" customWidth="1"/>
    <col min="2" max="109" width="13" style="54" customWidth="1"/>
  </cols>
  <sheetData>
    <row r="1" spans="1:114" ht="30.75" customHeight="1" x14ac:dyDescent="0.2">
      <c r="AC1" s="242" t="s">
        <v>126</v>
      </c>
      <c r="AD1" s="242"/>
      <c r="AE1" s="242"/>
      <c r="AF1" s="242"/>
      <c r="BL1" s="242" t="s">
        <v>126</v>
      </c>
      <c r="BM1" s="242"/>
      <c r="BN1" s="242"/>
      <c r="BO1" s="242"/>
      <c r="CX1" s="242" t="s">
        <v>126</v>
      </c>
      <c r="CY1" s="242"/>
      <c r="CZ1" s="242"/>
      <c r="DA1" s="242"/>
      <c r="DF1" s="1"/>
      <c r="DG1" s="1"/>
      <c r="DH1" s="1"/>
      <c r="DI1" s="1"/>
      <c r="DJ1" s="1"/>
    </row>
    <row r="2" spans="1:114" ht="47.25" customHeight="1" x14ac:dyDescent="0.2">
      <c r="B2" s="241" t="s">
        <v>321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AI2" s="241" t="s">
        <v>322</v>
      </c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S2" s="241" t="s">
        <v>322</v>
      </c>
      <c r="BT2" s="241"/>
      <c r="BU2" s="241"/>
      <c r="BV2" s="241"/>
      <c r="BW2" s="241"/>
      <c r="BX2" s="241"/>
      <c r="BY2" s="241"/>
      <c r="BZ2" s="241"/>
      <c r="CA2" s="241"/>
      <c r="CB2" s="241"/>
      <c r="CC2" s="241"/>
      <c r="CD2" s="241"/>
      <c r="CE2" s="241"/>
      <c r="CF2" s="241"/>
      <c r="CG2" s="241"/>
      <c r="CH2" s="241"/>
      <c r="CI2" s="241"/>
      <c r="CJ2" s="241"/>
      <c r="CK2" s="241"/>
      <c r="CL2" s="241"/>
      <c r="CM2" s="241"/>
      <c r="CN2" s="241"/>
      <c r="CO2" s="241"/>
      <c r="CP2" s="241"/>
      <c r="DB2" s="55"/>
      <c r="DC2" s="55"/>
      <c r="DD2" s="55"/>
      <c r="DE2" s="55"/>
      <c r="DF2" s="55"/>
    </row>
    <row r="3" spans="1:114" s="1" customFormat="1" ht="56.1" customHeight="1" x14ac:dyDescent="0.2">
      <c r="A3" s="56" t="s">
        <v>128</v>
      </c>
      <c r="B3" s="57" t="s">
        <v>129</v>
      </c>
      <c r="C3" s="57" t="s">
        <v>130</v>
      </c>
      <c r="D3" s="57" t="s">
        <v>131</v>
      </c>
      <c r="E3" s="57" t="s">
        <v>132</v>
      </c>
      <c r="F3" s="57" t="s">
        <v>133</v>
      </c>
      <c r="G3" s="57" t="s">
        <v>134</v>
      </c>
      <c r="H3" s="57" t="s">
        <v>135</v>
      </c>
      <c r="I3" s="57" t="s">
        <v>136</v>
      </c>
      <c r="J3" s="57" t="s">
        <v>137</v>
      </c>
      <c r="K3" s="57" t="s">
        <v>138</v>
      </c>
      <c r="L3" s="57" t="s">
        <v>139</v>
      </c>
      <c r="M3" s="57" t="s">
        <v>140</v>
      </c>
      <c r="N3" s="57" t="s">
        <v>141</v>
      </c>
      <c r="O3" s="57" t="s">
        <v>142</v>
      </c>
      <c r="P3" s="57" t="s">
        <v>143</v>
      </c>
      <c r="Q3" s="57" t="s">
        <v>144</v>
      </c>
      <c r="R3" s="57" t="s">
        <v>145</v>
      </c>
      <c r="S3" s="57" t="s">
        <v>146</v>
      </c>
      <c r="T3" s="57" t="s">
        <v>147</v>
      </c>
      <c r="U3" s="57" t="s">
        <v>148</v>
      </c>
      <c r="V3" s="57" t="s">
        <v>149</v>
      </c>
      <c r="W3" s="57" t="s">
        <v>150</v>
      </c>
      <c r="X3" s="57" t="s">
        <v>151</v>
      </c>
      <c r="Y3" s="57" t="s">
        <v>152</v>
      </c>
      <c r="Z3" s="57" t="s">
        <v>153</v>
      </c>
      <c r="AA3" s="57" t="s">
        <v>154</v>
      </c>
      <c r="AB3" s="57" t="s">
        <v>155</v>
      </c>
      <c r="AC3" s="57" t="s">
        <v>156</v>
      </c>
      <c r="AD3" s="57" t="s">
        <v>157</v>
      </c>
      <c r="AE3" s="57" t="s">
        <v>158</v>
      </c>
      <c r="AF3" s="57" t="s">
        <v>159</v>
      </c>
      <c r="AG3" s="57" t="s">
        <v>160</v>
      </c>
      <c r="AH3" s="57" t="s">
        <v>161</v>
      </c>
      <c r="AI3" s="57" t="s">
        <v>162</v>
      </c>
      <c r="AJ3" s="57" t="s">
        <v>163</v>
      </c>
      <c r="AK3" s="57" t="s">
        <v>164</v>
      </c>
      <c r="AL3" s="57" t="s">
        <v>165</v>
      </c>
      <c r="AM3" s="57" t="s">
        <v>166</v>
      </c>
      <c r="AN3" s="57" t="s">
        <v>167</v>
      </c>
      <c r="AO3" s="57" t="s">
        <v>168</v>
      </c>
      <c r="AP3" s="57" t="s">
        <v>169</v>
      </c>
      <c r="AQ3" s="57" t="s">
        <v>170</v>
      </c>
      <c r="AR3" s="57" t="s">
        <v>171</v>
      </c>
      <c r="AS3" s="57" t="s">
        <v>172</v>
      </c>
      <c r="AT3" s="57" t="s">
        <v>173</v>
      </c>
      <c r="AU3" s="57" t="s">
        <v>174</v>
      </c>
      <c r="AV3" s="57" t="s">
        <v>175</v>
      </c>
      <c r="AW3" s="57" t="s">
        <v>176</v>
      </c>
      <c r="AX3" s="57" t="s">
        <v>177</v>
      </c>
      <c r="AY3" s="57" t="s">
        <v>178</v>
      </c>
      <c r="AZ3" s="57" t="s">
        <v>179</v>
      </c>
      <c r="BA3" s="57" t="s">
        <v>180</v>
      </c>
      <c r="BB3" s="57" t="s">
        <v>181</v>
      </c>
      <c r="BC3" s="57" t="s">
        <v>182</v>
      </c>
      <c r="BD3" s="57" t="s">
        <v>183</v>
      </c>
      <c r="BE3" s="57" t="s">
        <v>184</v>
      </c>
      <c r="BF3" s="57" t="s">
        <v>185</v>
      </c>
      <c r="BG3" s="57" t="s">
        <v>186</v>
      </c>
      <c r="BH3" s="57" t="s">
        <v>187</v>
      </c>
      <c r="BI3" s="57" t="s">
        <v>188</v>
      </c>
      <c r="BJ3" s="57" t="s">
        <v>189</v>
      </c>
      <c r="BK3" s="57" t="s">
        <v>190</v>
      </c>
      <c r="BL3" s="57" t="s">
        <v>191</v>
      </c>
      <c r="BM3" s="57" t="s">
        <v>192</v>
      </c>
      <c r="BN3" s="57" t="s">
        <v>193</v>
      </c>
      <c r="BO3" s="57" t="s">
        <v>194</v>
      </c>
      <c r="BP3" s="57" t="s">
        <v>195</v>
      </c>
      <c r="BQ3" s="57" t="s">
        <v>196</v>
      </c>
      <c r="BR3" s="57" t="s">
        <v>197</v>
      </c>
      <c r="BS3" s="57" t="s">
        <v>198</v>
      </c>
      <c r="BT3" s="57" t="s">
        <v>199</v>
      </c>
      <c r="BU3" s="57" t="s">
        <v>200</v>
      </c>
      <c r="BV3" s="57" t="s">
        <v>201</v>
      </c>
      <c r="BW3" s="57" t="s">
        <v>202</v>
      </c>
      <c r="BX3" s="57" t="s">
        <v>203</v>
      </c>
      <c r="BY3" s="57" t="s">
        <v>204</v>
      </c>
      <c r="BZ3" s="57" t="s">
        <v>205</v>
      </c>
      <c r="CA3" s="57" t="s">
        <v>206</v>
      </c>
      <c r="CB3" s="57" t="s">
        <v>207</v>
      </c>
      <c r="CC3" s="57" t="s">
        <v>208</v>
      </c>
      <c r="CD3" s="57" t="s">
        <v>209</v>
      </c>
      <c r="CE3" s="57" t="s">
        <v>210</v>
      </c>
      <c r="CF3" s="57" t="s">
        <v>211</v>
      </c>
      <c r="CG3" s="57" t="s">
        <v>212</v>
      </c>
      <c r="CH3" s="57" t="s">
        <v>213</v>
      </c>
      <c r="CI3" s="57" t="s">
        <v>214</v>
      </c>
      <c r="CJ3" s="57" t="s">
        <v>215</v>
      </c>
      <c r="CK3" s="57" t="s">
        <v>216</v>
      </c>
      <c r="CL3" s="57" t="s">
        <v>217</v>
      </c>
      <c r="CM3" s="57" t="s">
        <v>218</v>
      </c>
      <c r="CN3" s="57" t="s">
        <v>219</v>
      </c>
      <c r="CO3" s="57" t="s">
        <v>220</v>
      </c>
      <c r="CP3" s="57" t="s">
        <v>221</v>
      </c>
      <c r="CQ3" s="57" t="s">
        <v>222</v>
      </c>
      <c r="CR3" s="57" t="s">
        <v>223</v>
      </c>
      <c r="CS3" s="57" t="s">
        <v>224</v>
      </c>
      <c r="CT3" s="57" t="s">
        <v>225</v>
      </c>
      <c r="CU3" s="57" t="s">
        <v>226</v>
      </c>
      <c r="CV3" s="57" t="s">
        <v>227</v>
      </c>
      <c r="CW3" s="57" t="s">
        <v>228</v>
      </c>
      <c r="CX3" s="57" t="s">
        <v>229</v>
      </c>
      <c r="CY3" s="57" t="s">
        <v>230</v>
      </c>
      <c r="CZ3" s="57" t="s">
        <v>231</v>
      </c>
      <c r="DA3" s="57" t="s">
        <v>232</v>
      </c>
      <c r="DB3" s="57" t="s">
        <v>233</v>
      </c>
      <c r="DC3" s="57" t="s">
        <v>234</v>
      </c>
      <c r="DD3" s="57" t="s">
        <v>235</v>
      </c>
    </row>
    <row r="4" spans="1:114" ht="33" customHeight="1" x14ac:dyDescent="0.2">
      <c r="A4" s="58" t="s">
        <v>236</v>
      </c>
      <c r="B4" s="59">
        <v>27420</v>
      </c>
      <c r="C4" s="59">
        <v>8095</v>
      </c>
      <c r="D4" s="59">
        <v>5041</v>
      </c>
      <c r="E4" s="59">
        <v>1207</v>
      </c>
      <c r="F4" s="91">
        <v>0</v>
      </c>
      <c r="G4" s="59">
        <v>6821</v>
      </c>
      <c r="H4" s="59">
        <v>7094</v>
      </c>
      <c r="I4" s="59">
        <v>4684</v>
      </c>
      <c r="J4" s="59">
        <v>7460</v>
      </c>
      <c r="K4" s="59">
        <v>4124</v>
      </c>
      <c r="L4" s="91">
        <v>0</v>
      </c>
      <c r="M4" s="91">
        <v>0</v>
      </c>
      <c r="N4" s="91">
        <v>998</v>
      </c>
      <c r="O4" s="91">
        <v>0</v>
      </c>
      <c r="P4" s="59">
        <v>2651</v>
      </c>
      <c r="Q4" s="91">
        <v>0</v>
      </c>
      <c r="R4" s="59">
        <v>1913</v>
      </c>
      <c r="S4" s="59">
        <v>1443</v>
      </c>
      <c r="T4" s="59">
        <v>1675</v>
      </c>
      <c r="U4" s="59">
        <v>1682</v>
      </c>
      <c r="V4" s="59">
        <v>4684</v>
      </c>
      <c r="W4" s="59">
        <v>1236</v>
      </c>
      <c r="X4" s="59">
        <v>2822</v>
      </c>
      <c r="Y4" s="59">
        <v>1343</v>
      </c>
      <c r="Z4" s="59">
        <v>4685</v>
      </c>
      <c r="AA4" s="59">
        <v>1499</v>
      </c>
      <c r="AB4" s="59">
        <v>3589</v>
      </c>
      <c r="AC4" s="59">
        <v>3359</v>
      </c>
      <c r="AD4" s="59">
        <v>2406</v>
      </c>
      <c r="AE4" s="59">
        <v>8624</v>
      </c>
      <c r="AF4" s="59">
        <v>2677</v>
      </c>
      <c r="AG4" s="59">
        <v>2638</v>
      </c>
      <c r="AH4" s="59">
        <v>2357</v>
      </c>
      <c r="AI4" s="59">
        <v>4538</v>
      </c>
      <c r="AJ4" s="59">
        <v>1182</v>
      </c>
      <c r="AK4" s="59">
        <v>2382</v>
      </c>
      <c r="AL4" s="59">
        <v>2804</v>
      </c>
      <c r="AM4" s="59">
        <v>1889</v>
      </c>
      <c r="AN4" s="59">
        <v>2210</v>
      </c>
      <c r="AO4" s="91">
        <v>0</v>
      </c>
      <c r="AP4" s="59">
        <v>1991</v>
      </c>
      <c r="AQ4" s="59">
        <v>1577</v>
      </c>
      <c r="AR4" s="91">
        <v>0</v>
      </c>
      <c r="AS4" s="91">
        <v>0</v>
      </c>
      <c r="AT4" s="91">
        <v>130</v>
      </c>
      <c r="AU4" s="91">
        <v>0</v>
      </c>
      <c r="AV4" s="91">
        <v>0</v>
      </c>
      <c r="AW4" s="91">
        <v>0</v>
      </c>
      <c r="AX4" s="91">
        <v>0</v>
      </c>
      <c r="AY4" s="91">
        <v>0</v>
      </c>
      <c r="AZ4" s="91">
        <v>0</v>
      </c>
      <c r="BA4" s="91">
        <v>0</v>
      </c>
      <c r="BB4" s="91">
        <v>0</v>
      </c>
      <c r="BC4" s="91">
        <v>0</v>
      </c>
      <c r="BD4" s="91">
        <v>0</v>
      </c>
      <c r="BE4" s="91">
        <v>0</v>
      </c>
      <c r="BF4" s="91">
        <v>0</v>
      </c>
      <c r="BG4" s="91">
        <v>0</v>
      </c>
      <c r="BH4" s="91">
        <v>0</v>
      </c>
      <c r="BI4" s="91">
        <v>0</v>
      </c>
      <c r="BJ4" s="91">
        <v>0</v>
      </c>
      <c r="BK4" s="91">
        <v>0</v>
      </c>
      <c r="BL4" s="91">
        <v>0</v>
      </c>
      <c r="BM4" s="91">
        <v>0</v>
      </c>
      <c r="BN4" s="91">
        <v>0</v>
      </c>
      <c r="BO4" s="91">
        <v>0</v>
      </c>
      <c r="BP4" s="91">
        <v>0</v>
      </c>
      <c r="BQ4" s="91">
        <v>0</v>
      </c>
      <c r="BR4" s="91">
        <v>0</v>
      </c>
      <c r="BS4" s="91">
        <v>0</v>
      </c>
      <c r="BT4" s="91">
        <v>0</v>
      </c>
      <c r="BU4" s="91">
        <v>0</v>
      </c>
      <c r="BV4" s="91">
        <v>0</v>
      </c>
      <c r="BW4" s="91">
        <v>0</v>
      </c>
      <c r="BX4" s="91">
        <v>0</v>
      </c>
      <c r="BY4" s="91">
        <v>0</v>
      </c>
      <c r="BZ4" s="91">
        <v>950</v>
      </c>
      <c r="CA4" s="91">
        <v>0</v>
      </c>
      <c r="CB4" s="91">
        <v>0</v>
      </c>
      <c r="CC4" s="91">
        <v>0</v>
      </c>
      <c r="CD4" s="59">
        <v>8463</v>
      </c>
      <c r="CE4" s="91">
        <v>0</v>
      </c>
      <c r="CF4" s="91">
        <v>0</v>
      </c>
      <c r="CG4" s="59">
        <v>20056</v>
      </c>
      <c r="CH4" s="59">
        <v>15800</v>
      </c>
      <c r="CI4" s="91">
        <v>0</v>
      </c>
      <c r="CJ4" s="91">
        <v>0</v>
      </c>
      <c r="CK4" s="91">
        <v>0</v>
      </c>
      <c r="CL4" s="91">
        <v>0</v>
      </c>
      <c r="CM4" s="91">
        <v>0</v>
      </c>
      <c r="CN4" s="91">
        <v>280</v>
      </c>
      <c r="CO4" s="91">
        <v>0</v>
      </c>
      <c r="CP4" s="91">
        <v>0</v>
      </c>
      <c r="CQ4" s="91">
        <v>0</v>
      </c>
      <c r="CR4" s="59">
        <v>5287</v>
      </c>
      <c r="CS4" s="59">
        <v>23640</v>
      </c>
      <c r="CT4" s="59">
        <v>17492</v>
      </c>
      <c r="CU4" s="91">
        <v>0</v>
      </c>
      <c r="CV4" s="59">
        <v>16926</v>
      </c>
      <c r="CW4" s="59">
        <v>15745</v>
      </c>
      <c r="CX4" s="59">
        <v>5327</v>
      </c>
      <c r="CY4" s="59">
        <v>5423</v>
      </c>
      <c r="CZ4" s="59">
        <v>7497</v>
      </c>
      <c r="DA4" s="59">
        <v>7168</v>
      </c>
      <c r="DB4" s="59">
        <v>8362</v>
      </c>
      <c r="DC4" s="91">
        <v>0</v>
      </c>
      <c r="DD4" s="59">
        <v>16560</v>
      </c>
      <c r="DE4"/>
    </row>
    <row r="5" spans="1:114" ht="44.1" customHeight="1" x14ac:dyDescent="0.2">
      <c r="A5" s="60" t="s">
        <v>237</v>
      </c>
      <c r="B5" s="63"/>
      <c r="C5" s="63"/>
      <c r="D5" s="63"/>
      <c r="E5" s="63"/>
      <c r="F5" s="63"/>
      <c r="G5" s="63"/>
      <c r="H5" s="63"/>
      <c r="I5" s="63"/>
      <c r="J5" s="61">
        <v>5530</v>
      </c>
      <c r="K5" s="63"/>
      <c r="L5" s="63"/>
      <c r="M5" s="63"/>
      <c r="N5" s="63"/>
      <c r="O5" s="63"/>
      <c r="P5" s="62">
        <v>152</v>
      </c>
      <c r="Q5" s="63"/>
      <c r="R5" s="62">
        <v>91</v>
      </c>
      <c r="S5" s="62">
        <v>78</v>
      </c>
      <c r="T5" s="62">
        <v>311</v>
      </c>
      <c r="U5" s="62">
        <v>97</v>
      </c>
      <c r="V5" s="62">
        <v>810</v>
      </c>
      <c r="W5" s="62">
        <v>87</v>
      </c>
      <c r="X5" s="62">
        <v>126</v>
      </c>
      <c r="Y5" s="62">
        <v>13</v>
      </c>
      <c r="Z5" s="62">
        <v>615</v>
      </c>
      <c r="AA5" s="62">
        <v>14</v>
      </c>
      <c r="AB5" s="62">
        <v>18</v>
      </c>
      <c r="AC5" s="62">
        <v>134</v>
      </c>
      <c r="AD5" s="62">
        <v>171</v>
      </c>
      <c r="AE5" s="62">
        <v>493</v>
      </c>
      <c r="AF5" s="62">
        <v>271</v>
      </c>
      <c r="AG5" s="62">
        <v>173</v>
      </c>
      <c r="AH5" s="62">
        <v>33</v>
      </c>
      <c r="AI5" s="62">
        <v>272</v>
      </c>
      <c r="AJ5" s="62">
        <v>1</v>
      </c>
      <c r="AK5" s="62">
        <v>354</v>
      </c>
      <c r="AL5" s="62">
        <v>162</v>
      </c>
      <c r="AM5" s="62">
        <v>225</v>
      </c>
      <c r="AN5" s="62">
        <v>70</v>
      </c>
      <c r="AO5" s="63"/>
      <c r="AP5" s="62">
        <v>146</v>
      </c>
      <c r="AQ5" s="62">
        <v>413</v>
      </c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1">
        <v>1536</v>
      </c>
      <c r="CE5" s="63"/>
      <c r="CF5" s="63"/>
      <c r="CG5" s="61">
        <v>4041</v>
      </c>
      <c r="CH5" s="62">
        <v>2</v>
      </c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1">
        <v>10814</v>
      </c>
      <c r="CT5" s="61">
        <v>16400</v>
      </c>
      <c r="CU5" s="63"/>
      <c r="CV5" s="63"/>
      <c r="CW5" s="63"/>
      <c r="CX5" s="62">
        <v>470</v>
      </c>
      <c r="CY5" s="62">
        <v>457</v>
      </c>
      <c r="CZ5" s="62">
        <v>347</v>
      </c>
      <c r="DA5" s="62">
        <v>664</v>
      </c>
      <c r="DB5" s="61">
        <v>1066</v>
      </c>
      <c r="DC5" s="63"/>
      <c r="DD5" s="63"/>
      <c r="DE5"/>
    </row>
    <row r="6" spans="1:114" ht="21.95" customHeight="1" x14ac:dyDescent="0.2">
      <c r="A6" s="60" t="s">
        <v>238</v>
      </c>
      <c r="B6" s="63"/>
      <c r="C6" s="63"/>
      <c r="D6" s="63"/>
      <c r="E6" s="63"/>
      <c r="F6" s="63"/>
      <c r="G6" s="63"/>
      <c r="H6" s="63"/>
      <c r="I6" s="63"/>
      <c r="J6" s="62">
        <v>293</v>
      </c>
      <c r="K6" s="63"/>
      <c r="L6" s="63"/>
      <c r="M6" s="63"/>
      <c r="N6" s="63"/>
      <c r="O6" s="63"/>
      <c r="P6" s="62">
        <v>26</v>
      </c>
      <c r="Q6" s="63"/>
      <c r="R6" s="62">
        <v>8</v>
      </c>
      <c r="S6" s="62">
        <v>1</v>
      </c>
      <c r="T6" s="62">
        <v>2</v>
      </c>
      <c r="U6" s="63"/>
      <c r="V6" s="63"/>
      <c r="W6" s="63"/>
      <c r="X6" s="63"/>
      <c r="Y6" s="63"/>
      <c r="Z6" s="63"/>
      <c r="AA6" s="63"/>
      <c r="AB6" s="63"/>
      <c r="AC6" s="62">
        <v>20</v>
      </c>
      <c r="AD6" s="63"/>
      <c r="AE6" s="63"/>
      <c r="AF6" s="63"/>
      <c r="AG6" s="62">
        <v>3</v>
      </c>
      <c r="AH6" s="62">
        <v>1</v>
      </c>
      <c r="AI6" s="62">
        <v>32</v>
      </c>
      <c r="AJ6" s="63"/>
      <c r="AK6" s="63"/>
      <c r="AL6" s="62">
        <v>8</v>
      </c>
      <c r="AM6" s="62">
        <v>19</v>
      </c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2">
        <v>117</v>
      </c>
      <c r="CE6" s="63"/>
      <c r="CF6" s="63"/>
      <c r="CG6" s="62">
        <v>1</v>
      </c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2">
        <v>120</v>
      </c>
      <c r="CT6" s="63"/>
      <c r="CU6" s="63"/>
      <c r="CV6" s="63"/>
      <c r="CW6" s="63"/>
      <c r="CX6" s="63"/>
      <c r="CY6" s="62">
        <v>4</v>
      </c>
      <c r="CZ6" s="63"/>
      <c r="DA6" s="62">
        <v>27</v>
      </c>
      <c r="DB6" s="62">
        <v>66</v>
      </c>
      <c r="DC6" s="63"/>
      <c r="DD6" s="63"/>
      <c r="DE6"/>
    </row>
    <row r="7" spans="1:114" ht="21.95" customHeight="1" x14ac:dyDescent="0.2">
      <c r="A7" s="60" t="s">
        <v>239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/>
    </row>
    <row r="8" spans="1:114" ht="11.1" customHeight="1" x14ac:dyDescent="0.2">
      <c r="A8" s="60" t="s">
        <v>240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2">
        <v>440</v>
      </c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/>
    </row>
    <row r="9" spans="1:114" ht="11.1" customHeight="1" x14ac:dyDescent="0.2">
      <c r="A9" s="60" t="s">
        <v>241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2">
        <v>9</v>
      </c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2">
        <v>11</v>
      </c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2">
        <v>1</v>
      </c>
      <c r="CY9" s="63"/>
      <c r="CZ9" s="63"/>
      <c r="DA9" s="63"/>
      <c r="DB9" s="63"/>
      <c r="DC9" s="63"/>
      <c r="DD9" s="63"/>
      <c r="DE9"/>
    </row>
    <row r="10" spans="1:114" ht="11.1" customHeight="1" x14ac:dyDescent="0.2">
      <c r="A10" s="60" t="s">
        <v>242</v>
      </c>
      <c r="B10" s="62">
        <v>896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2">
        <v>573</v>
      </c>
      <c r="CE10" s="63"/>
      <c r="CF10" s="63"/>
      <c r="CG10" s="63"/>
      <c r="CH10" s="62">
        <v>482</v>
      </c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1">
        <v>2233</v>
      </c>
      <c r="DE10"/>
    </row>
    <row r="11" spans="1:114" ht="11.1" customHeight="1" x14ac:dyDescent="0.2">
      <c r="A11" s="60" t="s">
        <v>243</v>
      </c>
      <c r="B11" s="62">
        <v>827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2">
        <v>601</v>
      </c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2">
        <v>513</v>
      </c>
      <c r="DE11"/>
    </row>
    <row r="12" spans="1:114" ht="11.1" customHeight="1" x14ac:dyDescent="0.2">
      <c r="A12" s="60" t="s">
        <v>244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2">
        <v>52</v>
      </c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/>
    </row>
    <row r="13" spans="1:114" ht="11.1" customHeight="1" x14ac:dyDescent="0.2">
      <c r="A13" s="60" t="s">
        <v>245</v>
      </c>
      <c r="B13" s="63"/>
      <c r="C13" s="63"/>
      <c r="D13" s="63"/>
      <c r="E13" s="61">
        <v>1207</v>
      </c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/>
    </row>
    <row r="14" spans="1:114" ht="11.1" customHeight="1" x14ac:dyDescent="0.2">
      <c r="A14" s="60" t="s">
        <v>246</v>
      </c>
      <c r="B14" s="63"/>
      <c r="C14" s="63"/>
      <c r="D14" s="63"/>
      <c r="E14" s="63"/>
      <c r="F14" s="63"/>
      <c r="G14" s="63"/>
      <c r="H14" s="63"/>
      <c r="I14" s="63"/>
      <c r="J14" s="63"/>
      <c r="K14" s="62">
        <v>173</v>
      </c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2">
        <v>585</v>
      </c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/>
    </row>
    <row r="15" spans="1:114" ht="11.1" customHeight="1" x14ac:dyDescent="0.2">
      <c r="A15" s="60" t="s">
        <v>247</v>
      </c>
      <c r="B15" s="63"/>
      <c r="C15" s="62">
        <v>46</v>
      </c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/>
    </row>
    <row r="16" spans="1:114" ht="11.1" customHeight="1" x14ac:dyDescent="0.2">
      <c r="A16" s="60" t="s">
        <v>248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1">
        <v>1413</v>
      </c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/>
    </row>
    <row r="17" spans="1:109" ht="11.1" customHeight="1" x14ac:dyDescent="0.2">
      <c r="A17" s="60" t="s">
        <v>249</v>
      </c>
      <c r="B17" s="63"/>
      <c r="C17" s="63"/>
      <c r="D17" s="63"/>
      <c r="E17" s="63"/>
      <c r="F17" s="63"/>
      <c r="G17" s="63"/>
      <c r="H17" s="63"/>
      <c r="I17" s="63"/>
      <c r="J17" s="63"/>
      <c r="K17" s="61">
        <v>1096</v>
      </c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2">
        <v>1</v>
      </c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2">
        <v>175</v>
      </c>
      <c r="CE17" s="63"/>
      <c r="CF17" s="63"/>
      <c r="CG17" s="63"/>
      <c r="CH17" s="61">
        <v>2599</v>
      </c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2">
        <v>28</v>
      </c>
      <c r="CZ17" s="63"/>
      <c r="DA17" s="63"/>
      <c r="DB17" s="63"/>
      <c r="DC17" s="63"/>
      <c r="DD17" s="63"/>
      <c r="DE17"/>
    </row>
    <row r="18" spans="1:109" ht="11.1" customHeight="1" x14ac:dyDescent="0.2">
      <c r="A18" s="60" t="s">
        <v>250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1">
        <v>1002</v>
      </c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/>
    </row>
    <row r="19" spans="1:109" ht="11.1" customHeight="1" x14ac:dyDescent="0.2">
      <c r="A19" s="60" t="s">
        <v>251</v>
      </c>
      <c r="B19" s="63"/>
      <c r="C19" s="63"/>
      <c r="D19" s="63"/>
      <c r="E19" s="63"/>
      <c r="F19" s="63"/>
      <c r="G19" s="63"/>
      <c r="H19" s="61">
        <v>7094</v>
      </c>
      <c r="I19" s="63"/>
      <c r="J19" s="62">
        <v>768</v>
      </c>
      <c r="K19" s="63"/>
      <c r="L19" s="63"/>
      <c r="M19" s="63"/>
      <c r="N19" s="63"/>
      <c r="O19" s="63"/>
      <c r="P19" s="62">
        <v>436</v>
      </c>
      <c r="Q19" s="63"/>
      <c r="R19" s="62">
        <v>369</v>
      </c>
      <c r="S19" s="63"/>
      <c r="T19" s="63"/>
      <c r="U19" s="62">
        <v>212</v>
      </c>
      <c r="V19" s="62">
        <v>586</v>
      </c>
      <c r="W19" s="63"/>
      <c r="X19" s="62">
        <v>328</v>
      </c>
      <c r="Y19" s="62">
        <v>271</v>
      </c>
      <c r="Z19" s="62">
        <v>508</v>
      </c>
      <c r="AA19" s="63"/>
      <c r="AB19" s="62">
        <v>471</v>
      </c>
      <c r="AC19" s="62">
        <v>492</v>
      </c>
      <c r="AD19" s="62">
        <v>1</v>
      </c>
      <c r="AE19" s="63"/>
      <c r="AF19" s="62">
        <v>317</v>
      </c>
      <c r="AG19" s="62">
        <v>382</v>
      </c>
      <c r="AH19" s="63"/>
      <c r="AI19" s="62">
        <v>2</v>
      </c>
      <c r="AJ19" s="63"/>
      <c r="AK19" s="62">
        <v>318</v>
      </c>
      <c r="AL19" s="62">
        <v>643</v>
      </c>
      <c r="AM19" s="62">
        <v>550</v>
      </c>
      <c r="AN19" s="62">
        <v>497</v>
      </c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2">
        <v>477</v>
      </c>
      <c r="CE19" s="63"/>
      <c r="CF19" s="63"/>
      <c r="CG19" s="61">
        <v>1336</v>
      </c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2">
        <v>293</v>
      </c>
      <c r="CY19" s="62">
        <v>819</v>
      </c>
      <c r="CZ19" s="62">
        <v>796</v>
      </c>
      <c r="DA19" s="62">
        <v>799</v>
      </c>
      <c r="DB19" s="62">
        <v>881</v>
      </c>
      <c r="DC19" s="63"/>
      <c r="DD19" s="63"/>
      <c r="DE19"/>
    </row>
    <row r="20" spans="1:109" ht="11.1" customHeight="1" x14ac:dyDescent="0.2">
      <c r="A20" s="60" t="s">
        <v>252</v>
      </c>
      <c r="B20" s="61">
        <v>3040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2">
        <v>197</v>
      </c>
      <c r="AA20" s="63"/>
      <c r="AB20" s="62">
        <v>471</v>
      </c>
      <c r="AC20" s="62">
        <v>505</v>
      </c>
      <c r="AD20" s="62">
        <v>127</v>
      </c>
      <c r="AE20" s="62">
        <v>620</v>
      </c>
      <c r="AF20" s="63"/>
      <c r="AG20" s="63"/>
      <c r="AH20" s="63"/>
      <c r="AI20" s="62">
        <v>760</v>
      </c>
      <c r="AJ20" s="63"/>
      <c r="AK20" s="63"/>
      <c r="AL20" s="63"/>
      <c r="AM20" s="63"/>
      <c r="AN20" s="62">
        <v>11</v>
      </c>
      <c r="AO20" s="63"/>
      <c r="AP20" s="62">
        <v>92</v>
      </c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2">
        <v>831</v>
      </c>
      <c r="CE20" s="63"/>
      <c r="CF20" s="63"/>
      <c r="CG20" s="62">
        <v>719</v>
      </c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2">
        <v>945</v>
      </c>
      <c r="CT20" s="63"/>
      <c r="CU20" s="63"/>
      <c r="CV20" s="61">
        <v>3788</v>
      </c>
      <c r="CW20" s="61">
        <v>1720</v>
      </c>
      <c r="CX20" s="62">
        <v>235</v>
      </c>
      <c r="CY20" s="62">
        <v>297</v>
      </c>
      <c r="CZ20" s="62">
        <v>418</v>
      </c>
      <c r="DA20" s="62">
        <v>758</v>
      </c>
      <c r="DB20" s="62">
        <v>645</v>
      </c>
      <c r="DC20" s="63"/>
      <c r="DD20" s="61">
        <v>4768</v>
      </c>
      <c r="DE20"/>
    </row>
    <row r="21" spans="1:109" ht="11.1" customHeight="1" x14ac:dyDescent="0.2">
      <c r="A21" s="60" t="s">
        <v>253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2">
        <v>31</v>
      </c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1">
        <v>2759</v>
      </c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/>
    </row>
    <row r="22" spans="1:109" ht="11.1" customHeight="1" x14ac:dyDescent="0.2">
      <c r="A22" s="60" t="s">
        <v>254</v>
      </c>
      <c r="B22" s="62">
        <v>542</v>
      </c>
      <c r="C22" s="63"/>
      <c r="D22" s="63"/>
      <c r="E22" s="63"/>
      <c r="F22" s="63"/>
      <c r="G22" s="63"/>
      <c r="H22" s="63"/>
      <c r="I22" s="62">
        <v>160</v>
      </c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2">
        <v>130</v>
      </c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2">
        <v>950</v>
      </c>
      <c r="CA22" s="63"/>
      <c r="CB22" s="63"/>
      <c r="CC22" s="63"/>
      <c r="CD22" s="63"/>
      <c r="CE22" s="63"/>
      <c r="CF22" s="63"/>
      <c r="CG22" s="62">
        <v>812</v>
      </c>
      <c r="CH22" s="63"/>
      <c r="CI22" s="63"/>
      <c r="CJ22" s="63"/>
      <c r="CK22" s="63"/>
      <c r="CL22" s="63"/>
      <c r="CM22" s="63"/>
      <c r="CN22" s="62">
        <v>280</v>
      </c>
      <c r="CO22" s="63"/>
      <c r="CP22" s="63"/>
      <c r="CQ22" s="63"/>
      <c r="CR22" s="61">
        <v>5287</v>
      </c>
      <c r="CS22" s="63"/>
      <c r="CT22" s="63"/>
      <c r="CU22" s="63"/>
      <c r="CV22" s="63"/>
      <c r="CW22" s="62">
        <v>205</v>
      </c>
      <c r="CX22" s="63"/>
      <c r="CY22" s="63"/>
      <c r="CZ22" s="63"/>
      <c r="DA22" s="63"/>
      <c r="DB22" s="63"/>
      <c r="DC22" s="63"/>
      <c r="DD22" s="63"/>
      <c r="DE22"/>
    </row>
    <row r="23" spans="1:109" ht="11.1" customHeight="1" x14ac:dyDescent="0.2">
      <c r="A23" s="60" t="s">
        <v>255</v>
      </c>
      <c r="B23" s="61">
        <v>2046</v>
      </c>
      <c r="C23" s="63"/>
      <c r="D23" s="63"/>
      <c r="E23" s="63"/>
      <c r="F23" s="63"/>
      <c r="G23" s="63"/>
      <c r="H23" s="63"/>
      <c r="I23" s="63"/>
      <c r="J23" s="63"/>
      <c r="K23" s="62">
        <v>668</v>
      </c>
      <c r="L23" s="63"/>
      <c r="M23" s="63"/>
      <c r="N23" s="63"/>
      <c r="O23" s="63"/>
      <c r="P23" s="63"/>
      <c r="Q23" s="63"/>
      <c r="R23" s="62">
        <v>81</v>
      </c>
      <c r="S23" s="62">
        <v>308</v>
      </c>
      <c r="T23" s="62">
        <v>200</v>
      </c>
      <c r="U23" s="62">
        <v>79</v>
      </c>
      <c r="V23" s="62">
        <v>328</v>
      </c>
      <c r="W23" s="62">
        <v>156</v>
      </c>
      <c r="X23" s="62">
        <v>258</v>
      </c>
      <c r="Y23" s="62">
        <v>125</v>
      </c>
      <c r="Z23" s="62">
        <v>432</v>
      </c>
      <c r="AA23" s="62">
        <v>236</v>
      </c>
      <c r="AB23" s="62">
        <v>406</v>
      </c>
      <c r="AC23" s="62">
        <v>597</v>
      </c>
      <c r="AD23" s="62">
        <v>326</v>
      </c>
      <c r="AE23" s="61">
        <v>1751</v>
      </c>
      <c r="AF23" s="62">
        <v>351</v>
      </c>
      <c r="AG23" s="62">
        <v>321</v>
      </c>
      <c r="AH23" s="62">
        <v>204</v>
      </c>
      <c r="AI23" s="62">
        <v>755</v>
      </c>
      <c r="AJ23" s="62">
        <v>274</v>
      </c>
      <c r="AK23" s="62">
        <v>237</v>
      </c>
      <c r="AL23" s="62">
        <v>152</v>
      </c>
      <c r="AM23" s="63"/>
      <c r="AN23" s="62">
        <v>359</v>
      </c>
      <c r="AO23" s="63"/>
      <c r="AP23" s="62">
        <v>283</v>
      </c>
      <c r="AQ23" s="62">
        <v>80</v>
      </c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2">
        <v>915</v>
      </c>
      <c r="CE23" s="63"/>
      <c r="CF23" s="63"/>
      <c r="CG23" s="61">
        <v>1197</v>
      </c>
      <c r="CH23" s="61">
        <v>1405</v>
      </c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2">
        <v>624</v>
      </c>
      <c r="CT23" s="63"/>
      <c r="CU23" s="63"/>
      <c r="CV23" s="63"/>
      <c r="CW23" s="61">
        <v>3988</v>
      </c>
      <c r="CX23" s="62">
        <v>763</v>
      </c>
      <c r="CY23" s="62">
        <v>333</v>
      </c>
      <c r="CZ23" s="62">
        <v>626</v>
      </c>
      <c r="DA23" s="62">
        <v>728</v>
      </c>
      <c r="DB23" s="62">
        <v>847</v>
      </c>
      <c r="DC23" s="63"/>
      <c r="DD23" s="61">
        <v>5538</v>
      </c>
      <c r="DE23"/>
    </row>
    <row r="24" spans="1:109" ht="11.1" customHeight="1" x14ac:dyDescent="0.2">
      <c r="A24" s="60" t="s">
        <v>256</v>
      </c>
      <c r="B24" s="61">
        <v>1096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1">
        <v>1300</v>
      </c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1">
        <v>1321</v>
      </c>
      <c r="CX24" s="63"/>
      <c r="CY24" s="63"/>
      <c r="CZ24" s="63"/>
      <c r="DA24" s="63"/>
      <c r="DB24" s="62">
        <v>188</v>
      </c>
      <c r="DC24" s="63"/>
      <c r="DD24" s="63"/>
      <c r="DE24"/>
    </row>
    <row r="25" spans="1:109" ht="11.1" customHeight="1" x14ac:dyDescent="0.2">
      <c r="A25" s="60" t="s">
        <v>257</v>
      </c>
      <c r="B25" s="63"/>
      <c r="C25" s="63"/>
      <c r="D25" s="63"/>
      <c r="E25" s="63"/>
      <c r="F25" s="63"/>
      <c r="G25" s="63"/>
      <c r="H25" s="63"/>
      <c r="I25" s="63"/>
      <c r="J25" s="62">
        <v>869</v>
      </c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2">
        <v>271</v>
      </c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2">
        <v>887</v>
      </c>
      <c r="CT25" s="61">
        <v>1092</v>
      </c>
      <c r="CU25" s="63"/>
      <c r="CV25" s="63"/>
      <c r="CW25" s="63"/>
      <c r="CX25" s="63"/>
      <c r="CY25" s="62">
        <v>17</v>
      </c>
      <c r="CZ25" s="63"/>
      <c r="DA25" s="63"/>
      <c r="DB25" s="63"/>
      <c r="DC25" s="63"/>
      <c r="DD25" s="63"/>
      <c r="DE25"/>
    </row>
    <row r="26" spans="1:109" ht="11.1" customHeight="1" x14ac:dyDescent="0.2">
      <c r="A26" s="60" t="s">
        <v>258</v>
      </c>
      <c r="B26" s="62">
        <v>741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2">
        <v>336</v>
      </c>
      <c r="CE26" s="63"/>
      <c r="CF26" s="63"/>
      <c r="CG26" s="62">
        <v>119</v>
      </c>
      <c r="CH26" s="62">
        <v>496</v>
      </c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1">
        <v>1015</v>
      </c>
      <c r="CW26" s="63"/>
      <c r="CX26" s="63"/>
      <c r="CY26" s="63"/>
      <c r="CZ26" s="63"/>
      <c r="DA26" s="63"/>
      <c r="DB26" s="63"/>
      <c r="DC26" s="63"/>
      <c r="DD26" s="63"/>
      <c r="DE26"/>
    </row>
    <row r="27" spans="1:109" ht="11.1" customHeight="1" x14ac:dyDescent="0.2">
      <c r="A27" s="60" t="s">
        <v>259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/>
    </row>
    <row r="28" spans="1:109" ht="11.1" customHeight="1" x14ac:dyDescent="0.2">
      <c r="A28" s="60" t="s">
        <v>260</v>
      </c>
      <c r="B28" s="62">
        <v>19</v>
      </c>
      <c r="C28" s="61">
        <v>7946</v>
      </c>
      <c r="D28" s="61">
        <v>4888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2">
        <v>670</v>
      </c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  <c r="CC28" s="63"/>
      <c r="CD28" s="63"/>
      <c r="CE28" s="63"/>
      <c r="CF28" s="63"/>
      <c r="CG28" s="61">
        <v>1743</v>
      </c>
      <c r="CH28" s="63"/>
      <c r="CI28" s="63"/>
      <c r="CJ28" s="63"/>
      <c r="CK28" s="63"/>
      <c r="CL28" s="63"/>
      <c r="CM28" s="63"/>
      <c r="CN28" s="63"/>
      <c r="CO28" s="63"/>
      <c r="CP28" s="63"/>
      <c r="CQ28" s="63"/>
      <c r="CR28" s="63"/>
      <c r="CS28" s="62">
        <v>3</v>
      </c>
      <c r="CT28" s="63"/>
      <c r="CU28" s="63"/>
      <c r="CV28" s="63"/>
      <c r="CW28" s="63"/>
      <c r="CX28" s="63"/>
      <c r="CY28" s="63"/>
      <c r="CZ28" s="63"/>
      <c r="DA28" s="63"/>
      <c r="DB28" s="62">
        <v>47</v>
      </c>
      <c r="DC28" s="63"/>
      <c r="DD28" s="62">
        <v>215</v>
      </c>
      <c r="DE28"/>
    </row>
    <row r="29" spans="1:109" ht="21.95" customHeight="1" x14ac:dyDescent="0.2">
      <c r="A29" s="60" t="s">
        <v>261</v>
      </c>
      <c r="B29" s="61">
        <v>1456</v>
      </c>
      <c r="C29" s="63"/>
      <c r="D29" s="63"/>
      <c r="E29" s="63"/>
      <c r="F29" s="63"/>
      <c r="G29" s="63"/>
      <c r="H29" s="63"/>
      <c r="I29" s="63"/>
      <c r="J29" s="63"/>
      <c r="K29" s="62">
        <v>818</v>
      </c>
      <c r="L29" s="63"/>
      <c r="M29" s="63"/>
      <c r="N29" s="63"/>
      <c r="O29" s="63"/>
      <c r="P29" s="63"/>
      <c r="Q29" s="63"/>
      <c r="R29" s="62">
        <v>36</v>
      </c>
      <c r="S29" s="63"/>
      <c r="T29" s="63"/>
      <c r="U29" s="63"/>
      <c r="V29" s="62">
        <v>129</v>
      </c>
      <c r="W29" s="63"/>
      <c r="X29" s="63"/>
      <c r="Y29" s="63"/>
      <c r="Z29" s="63"/>
      <c r="AA29" s="63"/>
      <c r="AB29" s="63"/>
      <c r="AC29" s="63"/>
      <c r="AD29" s="63"/>
      <c r="AE29" s="63"/>
      <c r="AF29" s="62">
        <v>31</v>
      </c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63"/>
      <c r="CG29" s="62">
        <v>630</v>
      </c>
      <c r="CH29" s="61">
        <v>1123</v>
      </c>
      <c r="CI29" s="63"/>
      <c r="CJ29" s="63"/>
      <c r="CK29" s="63"/>
      <c r="CL29" s="63"/>
      <c r="CM29" s="63"/>
      <c r="CN29" s="63"/>
      <c r="CO29" s="63"/>
      <c r="CP29" s="63"/>
      <c r="CQ29" s="63"/>
      <c r="CR29" s="63"/>
      <c r="CS29" s="63"/>
      <c r="CT29" s="63"/>
      <c r="CU29" s="63"/>
      <c r="CV29" s="61">
        <v>1306</v>
      </c>
      <c r="CW29" s="63"/>
      <c r="CX29" s="63"/>
      <c r="CY29" s="63"/>
      <c r="CZ29" s="62">
        <v>12</v>
      </c>
      <c r="DA29" s="63"/>
      <c r="DB29" s="62">
        <v>129</v>
      </c>
      <c r="DC29" s="63"/>
      <c r="DD29" s="63"/>
      <c r="DE29"/>
    </row>
    <row r="30" spans="1:109" ht="11.1" customHeight="1" x14ac:dyDescent="0.2">
      <c r="A30" s="60" t="s">
        <v>262</v>
      </c>
      <c r="B30" s="61">
        <v>5782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2">
        <v>283</v>
      </c>
      <c r="Q30" s="63"/>
      <c r="R30" s="63"/>
      <c r="S30" s="63"/>
      <c r="T30" s="63"/>
      <c r="U30" s="63"/>
      <c r="V30" s="63"/>
      <c r="W30" s="63"/>
      <c r="X30" s="63"/>
      <c r="Y30" s="63"/>
      <c r="Z30" s="62">
        <v>733</v>
      </c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2">
        <v>512</v>
      </c>
      <c r="CE30" s="63"/>
      <c r="CF30" s="63"/>
      <c r="CG30" s="62">
        <v>683</v>
      </c>
      <c r="CH30" s="62">
        <v>53</v>
      </c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2">
        <v>885</v>
      </c>
      <c r="CW30" s="63"/>
      <c r="CX30" s="63"/>
      <c r="CY30" s="63"/>
      <c r="CZ30" s="63"/>
      <c r="DA30" s="63"/>
      <c r="DB30" s="62">
        <v>718</v>
      </c>
      <c r="DC30" s="63"/>
      <c r="DD30" s="63"/>
      <c r="DE30"/>
    </row>
    <row r="31" spans="1:109" ht="11.1" customHeight="1" x14ac:dyDescent="0.2">
      <c r="A31" s="60" t="s">
        <v>263</v>
      </c>
      <c r="B31" s="63"/>
      <c r="C31" s="63"/>
      <c r="D31" s="63"/>
      <c r="E31" s="63"/>
      <c r="F31" s="63"/>
      <c r="G31" s="63"/>
      <c r="H31" s="63"/>
      <c r="I31" s="61">
        <v>4524</v>
      </c>
      <c r="J31" s="63"/>
      <c r="K31" s="61">
        <v>1009</v>
      </c>
      <c r="L31" s="63"/>
      <c r="M31" s="63"/>
      <c r="N31" s="62">
        <v>998</v>
      </c>
      <c r="O31" s="63"/>
      <c r="P31" s="62">
        <v>379</v>
      </c>
      <c r="Q31" s="63"/>
      <c r="R31" s="62">
        <v>2</v>
      </c>
      <c r="S31" s="62">
        <v>136</v>
      </c>
      <c r="T31" s="62">
        <v>9</v>
      </c>
      <c r="U31" s="62">
        <v>291</v>
      </c>
      <c r="V31" s="62">
        <v>507</v>
      </c>
      <c r="W31" s="63"/>
      <c r="X31" s="62">
        <v>521</v>
      </c>
      <c r="Y31" s="62">
        <v>144</v>
      </c>
      <c r="Z31" s="62">
        <v>233</v>
      </c>
      <c r="AA31" s="62">
        <v>380</v>
      </c>
      <c r="AB31" s="62">
        <v>596</v>
      </c>
      <c r="AC31" s="62">
        <v>198</v>
      </c>
      <c r="AD31" s="62">
        <v>188</v>
      </c>
      <c r="AE31" s="62">
        <v>914</v>
      </c>
      <c r="AF31" s="62">
        <v>251</v>
      </c>
      <c r="AG31" s="62">
        <v>383</v>
      </c>
      <c r="AH31" s="62">
        <v>481</v>
      </c>
      <c r="AI31" s="62">
        <v>157</v>
      </c>
      <c r="AJ31" s="62">
        <v>90</v>
      </c>
      <c r="AK31" s="62">
        <v>333</v>
      </c>
      <c r="AL31" s="62">
        <v>657</v>
      </c>
      <c r="AM31" s="62">
        <v>4</v>
      </c>
      <c r="AN31" s="62">
        <v>258</v>
      </c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1">
        <v>1371</v>
      </c>
      <c r="CH31" s="62">
        <v>670</v>
      </c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2">
        <v>271</v>
      </c>
      <c r="CY31" s="62">
        <v>719</v>
      </c>
      <c r="CZ31" s="61">
        <v>1158</v>
      </c>
      <c r="DA31" s="62">
        <v>847</v>
      </c>
      <c r="DB31" s="62">
        <v>648</v>
      </c>
      <c r="DC31" s="63"/>
      <c r="DD31" s="63"/>
      <c r="DE31"/>
    </row>
    <row r="32" spans="1:109" ht="11.1" customHeight="1" x14ac:dyDescent="0.2">
      <c r="A32" s="60" t="s">
        <v>264</v>
      </c>
      <c r="B32" s="62">
        <v>989</v>
      </c>
      <c r="C32" s="63"/>
      <c r="D32" s="63"/>
      <c r="E32" s="63"/>
      <c r="F32" s="63"/>
      <c r="G32" s="63"/>
      <c r="H32" s="63"/>
      <c r="I32" s="63"/>
      <c r="J32" s="63"/>
      <c r="K32" s="62">
        <v>360</v>
      </c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2">
        <v>867</v>
      </c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1">
        <v>1709</v>
      </c>
      <c r="CT32" s="63"/>
      <c r="CU32" s="63"/>
      <c r="CV32" s="61">
        <v>2514</v>
      </c>
      <c r="CW32" s="63"/>
      <c r="CX32" s="63"/>
      <c r="CY32" s="63"/>
      <c r="CZ32" s="63"/>
      <c r="DA32" s="63"/>
      <c r="DB32" s="63"/>
      <c r="DC32" s="63"/>
      <c r="DD32" s="61">
        <v>2156</v>
      </c>
      <c r="DE32"/>
    </row>
    <row r="33" spans="1:109" ht="11.1" customHeight="1" x14ac:dyDescent="0.2">
      <c r="A33" s="60" t="s">
        <v>265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/>
    </row>
    <row r="34" spans="1:109" ht="11.1" customHeight="1" x14ac:dyDescent="0.2">
      <c r="A34" s="60" t="s">
        <v>266</v>
      </c>
      <c r="B34" s="63"/>
      <c r="C34" s="62">
        <v>103</v>
      </c>
      <c r="D34" s="62">
        <v>153</v>
      </c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/>
    </row>
    <row r="35" spans="1:109" ht="11.1" customHeight="1" x14ac:dyDescent="0.2">
      <c r="A35" s="60" t="s">
        <v>267</v>
      </c>
      <c r="B35" s="62">
        <v>913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2">
        <v>281</v>
      </c>
      <c r="CI35" s="63"/>
      <c r="CJ35" s="63"/>
      <c r="CK35" s="63"/>
      <c r="CL35" s="63"/>
      <c r="CM35" s="63"/>
      <c r="CN35" s="63"/>
      <c r="CO35" s="63"/>
      <c r="CP35" s="63"/>
      <c r="CQ35" s="63"/>
      <c r="CR35" s="63"/>
      <c r="CS35" s="63"/>
      <c r="CT35" s="63"/>
      <c r="CU35" s="63"/>
      <c r="CV35" s="63"/>
      <c r="CW35" s="63"/>
      <c r="CX35" s="63"/>
      <c r="CY35" s="63"/>
      <c r="CZ35" s="63"/>
      <c r="DA35" s="63"/>
      <c r="DB35" s="63"/>
      <c r="DC35" s="63"/>
      <c r="DD35" s="63"/>
      <c r="DE35"/>
    </row>
    <row r="36" spans="1:109" ht="11.1" customHeight="1" x14ac:dyDescent="0.2">
      <c r="A36" s="60" t="s">
        <v>268</v>
      </c>
      <c r="B36" s="61">
        <v>3116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2">
        <v>393</v>
      </c>
      <c r="CE36" s="63"/>
      <c r="CF36" s="63"/>
      <c r="CG36" s="62">
        <v>565</v>
      </c>
      <c r="CH36" s="63"/>
      <c r="CI36" s="63"/>
      <c r="CJ36" s="63"/>
      <c r="CK36" s="63"/>
      <c r="CL36" s="63"/>
      <c r="CM36" s="63"/>
      <c r="CN36" s="63"/>
      <c r="CO36" s="63"/>
      <c r="CP36" s="63"/>
      <c r="CQ36" s="63"/>
      <c r="CR36" s="63"/>
      <c r="CS36" s="63"/>
      <c r="CT36" s="63"/>
      <c r="CU36" s="63"/>
      <c r="CV36" s="63"/>
      <c r="CW36" s="61">
        <v>1669</v>
      </c>
      <c r="CX36" s="63"/>
      <c r="CY36" s="63"/>
      <c r="CZ36" s="63"/>
      <c r="DA36" s="63"/>
      <c r="DB36" s="63"/>
      <c r="DC36" s="63"/>
      <c r="DD36" s="61">
        <v>1126</v>
      </c>
      <c r="DE36"/>
    </row>
    <row r="37" spans="1:109" ht="11.1" customHeight="1" x14ac:dyDescent="0.2">
      <c r="A37" s="60" t="s">
        <v>269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2">
        <v>671</v>
      </c>
      <c r="Q37" s="63"/>
      <c r="R37" s="62">
        <v>713</v>
      </c>
      <c r="S37" s="62">
        <v>560</v>
      </c>
      <c r="T37" s="62">
        <v>660</v>
      </c>
      <c r="U37" s="62">
        <v>542</v>
      </c>
      <c r="V37" s="61">
        <v>1118</v>
      </c>
      <c r="W37" s="62">
        <v>338</v>
      </c>
      <c r="X37" s="62">
        <v>609</v>
      </c>
      <c r="Y37" s="62">
        <v>367</v>
      </c>
      <c r="Z37" s="62">
        <v>678</v>
      </c>
      <c r="AA37" s="62">
        <v>368</v>
      </c>
      <c r="AB37" s="62">
        <v>939</v>
      </c>
      <c r="AC37" s="62">
        <v>470</v>
      </c>
      <c r="AD37" s="62">
        <v>808</v>
      </c>
      <c r="AE37" s="61">
        <v>2089</v>
      </c>
      <c r="AF37" s="62">
        <v>582</v>
      </c>
      <c r="AG37" s="62">
        <v>562</v>
      </c>
      <c r="AH37" s="62">
        <v>852</v>
      </c>
      <c r="AI37" s="61">
        <v>1499</v>
      </c>
      <c r="AJ37" s="62">
        <v>480</v>
      </c>
      <c r="AK37" s="62">
        <v>450</v>
      </c>
      <c r="AL37" s="62">
        <v>535</v>
      </c>
      <c r="AM37" s="62">
        <v>592</v>
      </c>
      <c r="AN37" s="62">
        <v>589</v>
      </c>
      <c r="AO37" s="63"/>
      <c r="AP37" s="62">
        <v>779</v>
      </c>
      <c r="AQ37" s="62">
        <v>914</v>
      </c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2">
        <v>719</v>
      </c>
      <c r="CE37" s="63"/>
      <c r="CF37" s="63"/>
      <c r="CG37" s="61">
        <v>1485</v>
      </c>
      <c r="CH37" s="63"/>
      <c r="CI37" s="63"/>
      <c r="CJ37" s="63"/>
      <c r="CK37" s="63"/>
      <c r="CL37" s="63"/>
      <c r="CM37" s="63"/>
      <c r="CN37" s="63"/>
      <c r="CO37" s="63"/>
      <c r="CP37" s="63"/>
      <c r="CQ37" s="63"/>
      <c r="CR37" s="63"/>
      <c r="CS37" s="63"/>
      <c r="CT37" s="63"/>
      <c r="CU37" s="63"/>
      <c r="CV37" s="62">
        <v>305</v>
      </c>
      <c r="CW37" s="61">
        <v>2461</v>
      </c>
      <c r="CX37" s="61">
        <v>1883</v>
      </c>
      <c r="CY37" s="61">
        <v>1345</v>
      </c>
      <c r="CZ37" s="61">
        <v>1875</v>
      </c>
      <c r="DA37" s="61">
        <v>1371</v>
      </c>
      <c r="DB37" s="62">
        <v>639</v>
      </c>
      <c r="DC37" s="63"/>
      <c r="DD37" s="62">
        <v>11</v>
      </c>
      <c r="DE37"/>
    </row>
    <row r="38" spans="1:109" ht="11.1" customHeight="1" x14ac:dyDescent="0.2">
      <c r="A38" s="60" t="s">
        <v>270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62">
        <v>2</v>
      </c>
      <c r="CI38" s="63"/>
      <c r="CJ38" s="63"/>
      <c r="CK38" s="63"/>
      <c r="CL38" s="63"/>
      <c r="CM38" s="63"/>
      <c r="CN38" s="63"/>
      <c r="CO38" s="63"/>
      <c r="CP38" s="63"/>
      <c r="CQ38" s="63"/>
      <c r="CR38" s="63"/>
      <c r="CS38" s="63"/>
      <c r="CT38" s="63"/>
      <c r="CU38" s="63"/>
      <c r="CV38" s="62">
        <v>364</v>
      </c>
      <c r="CW38" s="63"/>
      <c r="CX38" s="63"/>
      <c r="CY38" s="63"/>
      <c r="CZ38" s="63"/>
      <c r="DA38" s="63"/>
      <c r="DB38" s="63"/>
      <c r="DC38" s="63"/>
      <c r="DD38" s="63"/>
      <c r="DE38"/>
    </row>
    <row r="39" spans="1:109" ht="11.1" customHeight="1" x14ac:dyDescent="0.2">
      <c r="A39" s="60" t="s">
        <v>271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3"/>
      <c r="CN39" s="63"/>
      <c r="CO39" s="63"/>
      <c r="CP39" s="63"/>
      <c r="CQ39" s="63"/>
      <c r="CR39" s="63"/>
      <c r="CS39" s="62">
        <v>515</v>
      </c>
      <c r="CT39" s="63"/>
      <c r="CU39" s="63"/>
      <c r="CV39" s="62">
        <v>424</v>
      </c>
      <c r="CW39" s="63"/>
      <c r="CX39" s="63"/>
      <c r="CY39" s="63"/>
      <c r="CZ39" s="63"/>
      <c r="DA39" s="63"/>
      <c r="DB39" s="63"/>
      <c r="DC39" s="63"/>
      <c r="DD39" s="63"/>
      <c r="DE39"/>
    </row>
    <row r="40" spans="1:109" ht="11.1" customHeight="1" x14ac:dyDescent="0.2">
      <c r="A40" s="60" t="s">
        <v>272</v>
      </c>
      <c r="B40" s="61">
        <v>1434</v>
      </c>
      <c r="C40" s="63"/>
      <c r="D40" s="63"/>
      <c r="E40" s="63"/>
      <c r="F40" s="63"/>
      <c r="G40" s="61">
        <v>6736</v>
      </c>
      <c r="H40" s="63"/>
      <c r="I40" s="63"/>
      <c r="J40" s="63"/>
      <c r="K40" s="63"/>
      <c r="L40" s="63"/>
      <c r="M40" s="63"/>
      <c r="N40" s="63"/>
      <c r="O40" s="63"/>
      <c r="P40" s="62">
        <v>225</v>
      </c>
      <c r="Q40" s="63"/>
      <c r="R40" s="62">
        <v>13</v>
      </c>
      <c r="S40" s="63"/>
      <c r="T40" s="63"/>
      <c r="U40" s="63"/>
      <c r="V40" s="62">
        <v>173</v>
      </c>
      <c r="W40" s="63"/>
      <c r="X40" s="63"/>
      <c r="Y40" s="63"/>
      <c r="Z40" s="62">
        <v>210</v>
      </c>
      <c r="AA40" s="62">
        <v>18</v>
      </c>
      <c r="AB40" s="62">
        <v>38</v>
      </c>
      <c r="AC40" s="62">
        <v>145</v>
      </c>
      <c r="AD40" s="62">
        <v>62</v>
      </c>
      <c r="AE40" s="62">
        <v>953</v>
      </c>
      <c r="AF40" s="62">
        <v>164</v>
      </c>
      <c r="AG40" s="62">
        <v>25</v>
      </c>
      <c r="AH40" s="63"/>
      <c r="AI40" s="62">
        <v>111</v>
      </c>
      <c r="AJ40" s="63"/>
      <c r="AK40" s="62">
        <v>130</v>
      </c>
      <c r="AL40" s="63"/>
      <c r="AM40" s="63"/>
      <c r="AN40" s="62">
        <v>95</v>
      </c>
      <c r="AO40" s="63"/>
      <c r="AP40" s="62">
        <v>54</v>
      </c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1">
        <v>1601</v>
      </c>
      <c r="CH40" s="61">
        <v>2008</v>
      </c>
      <c r="CI40" s="63"/>
      <c r="CJ40" s="63"/>
      <c r="CK40" s="63"/>
      <c r="CL40" s="63"/>
      <c r="CM40" s="63"/>
      <c r="CN40" s="63"/>
      <c r="CO40" s="63"/>
      <c r="CP40" s="63"/>
      <c r="CQ40" s="63"/>
      <c r="CR40" s="63"/>
      <c r="CS40" s="63"/>
      <c r="CT40" s="63"/>
      <c r="CU40" s="63"/>
      <c r="CV40" s="63"/>
      <c r="CW40" s="62">
        <v>141</v>
      </c>
      <c r="CX40" s="62">
        <v>62</v>
      </c>
      <c r="CY40" s="62">
        <v>83</v>
      </c>
      <c r="CZ40" s="62">
        <v>380</v>
      </c>
      <c r="DA40" s="62">
        <v>287</v>
      </c>
      <c r="DB40" s="62">
        <v>688</v>
      </c>
      <c r="DC40" s="63"/>
      <c r="DD40" s="63"/>
      <c r="DE40"/>
    </row>
    <row r="41" spans="1:109" ht="11.1" customHeight="1" x14ac:dyDescent="0.2">
      <c r="A41" s="60" t="s">
        <v>273</v>
      </c>
      <c r="B41" s="61">
        <v>1196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2">
        <v>119</v>
      </c>
      <c r="Q41" s="63"/>
      <c r="R41" s="63"/>
      <c r="S41" s="63"/>
      <c r="T41" s="63"/>
      <c r="U41" s="63"/>
      <c r="V41" s="62">
        <v>169</v>
      </c>
      <c r="W41" s="63"/>
      <c r="X41" s="63"/>
      <c r="Y41" s="63"/>
      <c r="Z41" s="62">
        <v>238</v>
      </c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2">
        <v>89</v>
      </c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2">
        <v>389</v>
      </c>
      <c r="CE41" s="63"/>
      <c r="CF41" s="63"/>
      <c r="CG41" s="62">
        <v>737</v>
      </c>
      <c r="CH41" s="62">
        <v>25</v>
      </c>
      <c r="CI41" s="63"/>
      <c r="CJ41" s="63"/>
      <c r="CK41" s="63"/>
      <c r="CL41" s="63"/>
      <c r="CM41" s="63"/>
      <c r="CN41" s="63"/>
      <c r="CO41" s="63"/>
      <c r="CP41" s="63"/>
      <c r="CQ41" s="63"/>
      <c r="CR41" s="63"/>
      <c r="CS41" s="61">
        <v>1869</v>
      </c>
      <c r="CT41" s="63"/>
      <c r="CU41" s="63"/>
      <c r="CV41" s="61">
        <v>1565</v>
      </c>
      <c r="CW41" s="63"/>
      <c r="CX41" s="63"/>
      <c r="CY41" s="62">
        <v>31</v>
      </c>
      <c r="CZ41" s="63"/>
      <c r="DA41" s="63"/>
      <c r="DB41" s="62">
        <v>488</v>
      </c>
      <c r="DC41" s="63"/>
      <c r="DD41" s="63"/>
      <c r="DE41"/>
    </row>
    <row r="42" spans="1:109" ht="11.1" customHeight="1" x14ac:dyDescent="0.2">
      <c r="A42" s="60" t="s">
        <v>274</v>
      </c>
      <c r="B42" s="61">
        <v>2374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2">
        <v>360</v>
      </c>
      <c r="Q42" s="63"/>
      <c r="R42" s="62">
        <v>514</v>
      </c>
      <c r="S42" s="62">
        <v>360</v>
      </c>
      <c r="T42" s="62">
        <v>493</v>
      </c>
      <c r="U42" s="62">
        <v>461</v>
      </c>
      <c r="V42" s="62">
        <v>719</v>
      </c>
      <c r="W42" s="62">
        <v>655</v>
      </c>
      <c r="X42" s="62">
        <v>980</v>
      </c>
      <c r="Y42" s="62">
        <v>422</v>
      </c>
      <c r="Z42" s="62">
        <v>841</v>
      </c>
      <c r="AA42" s="62">
        <v>483</v>
      </c>
      <c r="AB42" s="62">
        <v>650</v>
      </c>
      <c r="AC42" s="62">
        <v>789</v>
      </c>
      <c r="AD42" s="62">
        <v>723</v>
      </c>
      <c r="AE42" s="61">
        <v>1134</v>
      </c>
      <c r="AF42" s="62">
        <v>710</v>
      </c>
      <c r="AG42" s="62">
        <v>789</v>
      </c>
      <c r="AH42" s="62">
        <v>786</v>
      </c>
      <c r="AI42" s="62">
        <v>950</v>
      </c>
      <c r="AJ42" s="62">
        <v>337</v>
      </c>
      <c r="AK42" s="62">
        <v>560</v>
      </c>
      <c r="AL42" s="62">
        <v>647</v>
      </c>
      <c r="AM42" s="62">
        <v>499</v>
      </c>
      <c r="AN42" s="62">
        <v>331</v>
      </c>
      <c r="AO42" s="63"/>
      <c r="AP42" s="62">
        <v>608</v>
      </c>
      <c r="AQ42" s="62">
        <v>81</v>
      </c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1">
        <v>1383</v>
      </c>
      <c r="CE42" s="63"/>
      <c r="CF42" s="63"/>
      <c r="CG42" s="61">
        <v>2662</v>
      </c>
      <c r="CH42" s="63"/>
      <c r="CI42" s="63"/>
      <c r="CJ42" s="63"/>
      <c r="CK42" s="63"/>
      <c r="CL42" s="63"/>
      <c r="CM42" s="63"/>
      <c r="CN42" s="63"/>
      <c r="CO42" s="63"/>
      <c r="CP42" s="63"/>
      <c r="CQ42" s="63"/>
      <c r="CR42" s="63"/>
      <c r="CS42" s="61">
        <v>1954</v>
      </c>
      <c r="CT42" s="63"/>
      <c r="CU42" s="63"/>
      <c r="CV42" s="61">
        <v>3653</v>
      </c>
      <c r="CW42" s="61">
        <v>4158</v>
      </c>
      <c r="CX42" s="61">
        <v>1349</v>
      </c>
      <c r="CY42" s="61">
        <v>1290</v>
      </c>
      <c r="CZ42" s="61">
        <v>1878</v>
      </c>
      <c r="DA42" s="61">
        <v>1687</v>
      </c>
      <c r="DB42" s="61">
        <v>1312</v>
      </c>
      <c r="DC42" s="63"/>
      <c r="DD42" s="63"/>
      <c r="DE42"/>
    </row>
    <row r="43" spans="1:109" ht="11.1" customHeight="1" x14ac:dyDescent="0.2">
      <c r="A43" s="60" t="s">
        <v>275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3"/>
      <c r="CQ43" s="63"/>
      <c r="CR43" s="63"/>
      <c r="CS43" s="63"/>
      <c r="CT43" s="63"/>
      <c r="CU43" s="63"/>
      <c r="CV43" s="63"/>
      <c r="CW43" s="62">
        <v>49</v>
      </c>
      <c r="CX43" s="63"/>
      <c r="CY43" s="63"/>
      <c r="CZ43" s="63"/>
      <c r="DA43" s="63"/>
      <c r="DB43" s="63"/>
      <c r="DC43" s="63"/>
      <c r="DD43" s="63"/>
      <c r="DE43"/>
    </row>
    <row r="44" spans="1:109" ht="11.1" customHeight="1" x14ac:dyDescent="0.2">
      <c r="A44" s="60" t="s">
        <v>276</v>
      </c>
      <c r="B44" s="63"/>
      <c r="C44" s="63"/>
      <c r="D44" s="63"/>
      <c r="E44" s="63"/>
      <c r="F44" s="63"/>
      <c r="G44" s="62">
        <v>85</v>
      </c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  <c r="CN44" s="63"/>
      <c r="CO44" s="63"/>
      <c r="CP44" s="63"/>
      <c r="CQ44" s="63"/>
      <c r="CR44" s="63"/>
      <c r="CS44" s="63"/>
      <c r="CT44" s="63"/>
      <c r="CU44" s="63"/>
      <c r="CV44" s="63"/>
      <c r="CW44" s="63"/>
      <c r="CX44" s="63"/>
      <c r="CY44" s="63"/>
      <c r="CZ44" s="63"/>
      <c r="DA44" s="63"/>
      <c r="DB44" s="63"/>
      <c r="DC44" s="63"/>
      <c r="DD44" s="63"/>
      <c r="DE44"/>
    </row>
    <row r="45" spans="1:109" ht="11.1" customHeight="1" x14ac:dyDescent="0.2">
      <c r="A45" s="60" t="s">
        <v>277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2">
        <v>875</v>
      </c>
      <c r="CI45" s="63"/>
      <c r="CJ45" s="63"/>
      <c r="CK45" s="63"/>
      <c r="CL45" s="63"/>
      <c r="CM45" s="63"/>
      <c r="CN45" s="63"/>
      <c r="CO45" s="63"/>
      <c r="CP45" s="63"/>
      <c r="CQ45" s="63"/>
      <c r="CR45" s="63"/>
      <c r="CS45" s="63"/>
      <c r="CT45" s="63"/>
      <c r="CU45" s="63"/>
      <c r="CV45" s="61">
        <v>1107</v>
      </c>
      <c r="CW45" s="63"/>
      <c r="CX45" s="63"/>
      <c r="CY45" s="63"/>
      <c r="CZ45" s="63"/>
      <c r="DA45" s="63"/>
      <c r="DB45" s="63"/>
      <c r="DC45" s="63"/>
      <c r="DD45" s="63"/>
      <c r="DE45"/>
    </row>
    <row r="46" spans="1:109" s="64" customFormat="1" ht="11.1" customHeight="1" x14ac:dyDescent="0.2">
      <c r="A46" s="60" t="s">
        <v>278</v>
      </c>
      <c r="B46" s="62">
        <v>953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2">
        <v>86</v>
      </c>
      <c r="S46" s="63"/>
      <c r="T46" s="63"/>
      <c r="U46" s="63"/>
      <c r="V46" s="62">
        <v>144</v>
      </c>
      <c r="W46" s="63"/>
      <c r="X46" s="63"/>
      <c r="Y46" s="62">
        <v>1</v>
      </c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2">
        <v>29</v>
      </c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2">
        <v>107</v>
      </c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1">
        <v>1001</v>
      </c>
      <c r="CT46" s="63"/>
      <c r="CU46" s="63"/>
      <c r="CV46" s="63"/>
      <c r="CW46" s="62">
        <v>33</v>
      </c>
      <c r="CX46" s="63"/>
      <c r="CY46" s="63"/>
      <c r="CZ46" s="62">
        <v>7</v>
      </c>
      <c r="DA46" s="63"/>
      <c r="DB46" s="63"/>
      <c r="DC46" s="63"/>
      <c r="DD46" s="63"/>
    </row>
    <row r="47" spans="1:109" s="66" customFormat="1" ht="11.1" customHeight="1" x14ac:dyDescent="0.2">
      <c r="A47" s="60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</row>
    <row r="48" spans="1:109" s="64" customFormat="1" ht="33" customHeight="1" x14ac:dyDescent="0.2">
      <c r="A48" s="58" t="s">
        <v>279</v>
      </c>
      <c r="B48" s="59">
        <v>2158</v>
      </c>
      <c r="C48" s="59">
        <v>8042</v>
      </c>
      <c r="D48" s="59">
        <v>4008</v>
      </c>
      <c r="E48" s="59">
        <v>1627</v>
      </c>
      <c r="F48" s="91">
        <v>359</v>
      </c>
      <c r="G48" s="91">
        <v>860</v>
      </c>
      <c r="H48" s="91">
        <v>240</v>
      </c>
      <c r="I48" s="59">
        <v>4878</v>
      </c>
      <c r="J48" s="59">
        <v>1541</v>
      </c>
      <c r="K48" s="59">
        <v>2368</v>
      </c>
      <c r="L48" s="91">
        <v>0</v>
      </c>
      <c r="M48" s="91">
        <v>0</v>
      </c>
      <c r="N48" s="59">
        <v>1040</v>
      </c>
      <c r="O48" s="91">
        <v>0</v>
      </c>
      <c r="P48" s="59">
        <v>1209</v>
      </c>
      <c r="Q48" s="91">
        <v>0</v>
      </c>
      <c r="R48" s="91">
        <v>548</v>
      </c>
      <c r="S48" s="91">
        <v>471</v>
      </c>
      <c r="T48" s="91">
        <v>629</v>
      </c>
      <c r="U48" s="91">
        <v>466</v>
      </c>
      <c r="V48" s="59">
        <v>1921</v>
      </c>
      <c r="W48" s="91">
        <v>507</v>
      </c>
      <c r="X48" s="91">
        <v>865</v>
      </c>
      <c r="Y48" s="91">
        <v>416</v>
      </c>
      <c r="Z48" s="59">
        <v>1723</v>
      </c>
      <c r="AA48" s="91">
        <v>528</v>
      </c>
      <c r="AB48" s="59">
        <v>1514</v>
      </c>
      <c r="AC48" s="59">
        <v>1362</v>
      </c>
      <c r="AD48" s="91">
        <v>946</v>
      </c>
      <c r="AE48" s="59">
        <v>4471</v>
      </c>
      <c r="AF48" s="91">
        <v>855</v>
      </c>
      <c r="AG48" s="59">
        <v>1000</v>
      </c>
      <c r="AH48" s="91">
        <v>802</v>
      </c>
      <c r="AI48" s="59">
        <v>1683</v>
      </c>
      <c r="AJ48" s="91">
        <v>475</v>
      </c>
      <c r="AK48" s="91">
        <v>753</v>
      </c>
      <c r="AL48" s="91">
        <v>972</v>
      </c>
      <c r="AM48" s="91">
        <v>644</v>
      </c>
      <c r="AN48" s="91">
        <v>756</v>
      </c>
      <c r="AO48" s="91">
        <v>364</v>
      </c>
      <c r="AP48" s="91">
        <v>734</v>
      </c>
      <c r="AQ48" s="59">
        <v>1061</v>
      </c>
      <c r="AR48" s="91">
        <v>218</v>
      </c>
      <c r="AS48" s="91">
        <v>169</v>
      </c>
      <c r="AT48" s="91">
        <v>230</v>
      </c>
      <c r="AU48" s="91">
        <v>91</v>
      </c>
      <c r="AV48" s="91">
        <v>0</v>
      </c>
      <c r="AW48" s="91">
        <v>53</v>
      </c>
      <c r="AX48" s="91">
        <v>168</v>
      </c>
      <c r="AY48" s="91">
        <v>0</v>
      </c>
      <c r="AZ48" s="91">
        <v>0</v>
      </c>
      <c r="BA48" s="91">
        <v>0</v>
      </c>
      <c r="BB48" s="91">
        <v>0</v>
      </c>
      <c r="BC48" s="91">
        <v>0</v>
      </c>
      <c r="BD48" s="91">
        <v>0</v>
      </c>
      <c r="BE48" s="91">
        <v>0</v>
      </c>
      <c r="BF48" s="91">
        <v>0</v>
      </c>
      <c r="BG48" s="91">
        <v>0</v>
      </c>
      <c r="BH48" s="91">
        <v>0</v>
      </c>
      <c r="BI48" s="91">
        <v>0</v>
      </c>
      <c r="BJ48" s="91">
        <v>0</v>
      </c>
      <c r="BK48" s="91">
        <v>0</v>
      </c>
      <c r="BL48" s="91">
        <v>0</v>
      </c>
      <c r="BM48" s="91">
        <v>0</v>
      </c>
      <c r="BN48" s="91">
        <v>0</v>
      </c>
      <c r="BO48" s="91">
        <v>0</v>
      </c>
      <c r="BP48" s="91">
        <v>0</v>
      </c>
      <c r="BQ48" s="91">
        <v>0</v>
      </c>
      <c r="BR48" s="91">
        <v>0</v>
      </c>
      <c r="BS48" s="91">
        <v>0</v>
      </c>
      <c r="BT48" s="91">
        <v>0</v>
      </c>
      <c r="BU48" s="91">
        <v>0</v>
      </c>
      <c r="BV48" s="91">
        <v>0</v>
      </c>
      <c r="BW48" s="91">
        <v>0</v>
      </c>
      <c r="BX48" s="91">
        <v>0</v>
      </c>
      <c r="BY48" s="91">
        <v>0</v>
      </c>
      <c r="BZ48" s="91">
        <v>0</v>
      </c>
      <c r="CA48" s="91">
        <v>0</v>
      </c>
      <c r="CB48" s="91">
        <v>0</v>
      </c>
      <c r="CC48" s="91">
        <v>0</v>
      </c>
      <c r="CD48" s="59">
        <v>2798</v>
      </c>
      <c r="CE48" s="59">
        <v>2700</v>
      </c>
      <c r="CF48" s="91">
        <v>0</v>
      </c>
      <c r="CG48" s="59">
        <v>6149</v>
      </c>
      <c r="CH48" s="59">
        <v>3478</v>
      </c>
      <c r="CI48" s="91">
        <v>0</v>
      </c>
      <c r="CJ48" s="91">
        <v>93</v>
      </c>
      <c r="CK48" s="91">
        <v>240</v>
      </c>
      <c r="CL48" s="91">
        <v>141</v>
      </c>
      <c r="CM48" s="91">
        <v>0</v>
      </c>
      <c r="CN48" s="91">
        <v>610</v>
      </c>
      <c r="CO48" s="91">
        <v>0</v>
      </c>
      <c r="CP48" s="91">
        <v>0</v>
      </c>
      <c r="CQ48" s="91">
        <v>0</v>
      </c>
      <c r="CR48" s="59">
        <v>2093</v>
      </c>
      <c r="CS48" s="59">
        <v>4959</v>
      </c>
      <c r="CT48" s="59">
        <v>6433</v>
      </c>
      <c r="CU48" s="91">
        <v>0</v>
      </c>
      <c r="CV48" s="59">
        <v>7732</v>
      </c>
      <c r="CW48" s="59">
        <v>6204</v>
      </c>
      <c r="CX48" s="59">
        <v>1523</v>
      </c>
      <c r="CY48" s="59">
        <v>2569</v>
      </c>
      <c r="CZ48" s="59">
        <v>3064</v>
      </c>
      <c r="DA48" s="59">
        <v>2937</v>
      </c>
      <c r="DB48" s="59">
        <v>3285</v>
      </c>
      <c r="DC48" s="91">
        <v>919</v>
      </c>
      <c r="DD48" s="59">
        <v>4839</v>
      </c>
    </row>
    <row r="49" spans="1:109" ht="44.1" customHeight="1" x14ac:dyDescent="0.2">
      <c r="A49" s="60" t="s">
        <v>237</v>
      </c>
      <c r="B49" s="63"/>
      <c r="C49" s="63"/>
      <c r="D49" s="63"/>
      <c r="E49" s="63"/>
      <c r="F49" s="62">
        <v>43</v>
      </c>
      <c r="G49" s="63"/>
      <c r="H49" s="63"/>
      <c r="I49" s="62">
        <v>76</v>
      </c>
      <c r="J49" s="61">
        <v>1178</v>
      </c>
      <c r="K49" s="63"/>
      <c r="L49" s="63"/>
      <c r="M49" s="63"/>
      <c r="N49" s="63"/>
      <c r="O49" s="63"/>
      <c r="P49" s="62">
        <v>39</v>
      </c>
      <c r="Q49" s="63"/>
      <c r="R49" s="62">
        <v>15</v>
      </c>
      <c r="S49" s="62">
        <v>10</v>
      </c>
      <c r="T49" s="62">
        <v>1</v>
      </c>
      <c r="U49" s="62">
        <v>61</v>
      </c>
      <c r="V49" s="62">
        <v>310</v>
      </c>
      <c r="W49" s="62">
        <v>49</v>
      </c>
      <c r="X49" s="63"/>
      <c r="Y49" s="62">
        <v>4</v>
      </c>
      <c r="Z49" s="62">
        <v>126</v>
      </c>
      <c r="AA49" s="62">
        <v>24</v>
      </c>
      <c r="AB49" s="62">
        <v>103</v>
      </c>
      <c r="AC49" s="62">
        <v>6</v>
      </c>
      <c r="AD49" s="62">
        <v>97</v>
      </c>
      <c r="AE49" s="62">
        <v>75</v>
      </c>
      <c r="AF49" s="62">
        <v>14</v>
      </c>
      <c r="AG49" s="62">
        <v>1</v>
      </c>
      <c r="AH49" s="62">
        <v>29</v>
      </c>
      <c r="AI49" s="62">
        <v>40</v>
      </c>
      <c r="AJ49" s="62">
        <v>6</v>
      </c>
      <c r="AK49" s="62">
        <v>117</v>
      </c>
      <c r="AL49" s="62">
        <v>3</v>
      </c>
      <c r="AM49" s="62">
        <v>21</v>
      </c>
      <c r="AN49" s="62">
        <v>29</v>
      </c>
      <c r="AO49" s="62">
        <v>4</v>
      </c>
      <c r="AP49" s="63"/>
      <c r="AQ49" s="62">
        <v>199</v>
      </c>
      <c r="AR49" s="63"/>
      <c r="AS49" s="62">
        <v>13</v>
      </c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2">
        <v>450</v>
      </c>
      <c r="CE49" s="63"/>
      <c r="CF49" s="63"/>
      <c r="CG49" s="62">
        <v>329</v>
      </c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2">
        <v>885</v>
      </c>
      <c r="CT49" s="61">
        <v>6433</v>
      </c>
      <c r="CU49" s="63"/>
      <c r="CV49" s="62">
        <v>48</v>
      </c>
      <c r="CW49" s="63"/>
      <c r="CX49" s="62">
        <v>108</v>
      </c>
      <c r="CY49" s="62">
        <v>398</v>
      </c>
      <c r="CZ49" s="62">
        <v>381</v>
      </c>
      <c r="DA49" s="62">
        <v>86</v>
      </c>
      <c r="DB49" s="62">
        <v>392</v>
      </c>
      <c r="DC49" s="62">
        <v>149</v>
      </c>
      <c r="DD49" s="63"/>
      <c r="DE49"/>
    </row>
    <row r="50" spans="1:109" ht="21.95" customHeight="1" x14ac:dyDescent="0.2">
      <c r="A50" s="60" t="s">
        <v>238</v>
      </c>
      <c r="B50" s="63"/>
      <c r="C50" s="63"/>
      <c r="D50" s="63"/>
      <c r="E50" s="63"/>
      <c r="F50" s="63"/>
      <c r="G50" s="63"/>
      <c r="H50" s="63"/>
      <c r="I50" s="63"/>
      <c r="J50" s="62">
        <v>363</v>
      </c>
      <c r="K50" s="63"/>
      <c r="L50" s="63"/>
      <c r="M50" s="63"/>
      <c r="N50" s="63"/>
      <c r="O50" s="63"/>
      <c r="P50" s="62">
        <v>49</v>
      </c>
      <c r="Q50" s="63"/>
      <c r="R50" s="62">
        <v>28</v>
      </c>
      <c r="S50" s="62">
        <v>43</v>
      </c>
      <c r="T50" s="62">
        <v>23</v>
      </c>
      <c r="U50" s="63"/>
      <c r="V50" s="63"/>
      <c r="W50" s="63"/>
      <c r="X50" s="63"/>
      <c r="Y50" s="62">
        <v>4</v>
      </c>
      <c r="Z50" s="63"/>
      <c r="AA50" s="63"/>
      <c r="AB50" s="63"/>
      <c r="AC50" s="62">
        <v>5</v>
      </c>
      <c r="AD50" s="63"/>
      <c r="AE50" s="63"/>
      <c r="AF50" s="63"/>
      <c r="AG50" s="62">
        <v>31</v>
      </c>
      <c r="AH50" s="63"/>
      <c r="AI50" s="62">
        <v>1</v>
      </c>
      <c r="AJ50" s="63"/>
      <c r="AK50" s="63"/>
      <c r="AL50" s="62">
        <v>24</v>
      </c>
      <c r="AM50" s="62">
        <v>11</v>
      </c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2">
        <v>168</v>
      </c>
      <c r="CE50" s="63"/>
      <c r="CF50" s="63"/>
      <c r="CG50" s="62">
        <v>104</v>
      </c>
      <c r="CH50" s="63"/>
      <c r="CI50" s="63"/>
      <c r="CJ50" s="63"/>
      <c r="CK50" s="63"/>
      <c r="CL50" s="63"/>
      <c r="CM50" s="63"/>
      <c r="CN50" s="63"/>
      <c r="CO50" s="63"/>
      <c r="CP50" s="63"/>
      <c r="CQ50" s="63"/>
      <c r="CR50" s="63"/>
      <c r="CS50" s="62">
        <v>112</v>
      </c>
      <c r="CT50" s="63"/>
      <c r="CU50" s="63"/>
      <c r="CV50" s="63"/>
      <c r="CW50" s="63"/>
      <c r="CX50" s="63"/>
      <c r="CY50" s="62">
        <v>119</v>
      </c>
      <c r="CZ50" s="63"/>
      <c r="DA50" s="62">
        <v>225</v>
      </c>
      <c r="DB50" s="62">
        <v>247</v>
      </c>
      <c r="DC50" s="63"/>
      <c r="DD50" s="63"/>
      <c r="DE50"/>
    </row>
    <row r="51" spans="1:109" ht="21.95" customHeight="1" x14ac:dyDescent="0.2">
      <c r="A51" s="60" t="s">
        <v>239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2">
        <v>168</v>
      </c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2">
        <v>93</v>
      </c>
      <c r="CK51" s="62">
        <v>90</v>
      </c>
      <c r="CL51" s="62">
        <v>141</v>
      </c>
      <c r="CM51" s="63"/>
      <c r="CN51" s="63"/>
      <c r="CO51" s="63"/>
      <c r="CP51" s="63"/>
      <c r="CQ51" s="63"/>
      <c r="CR51" s="63"/>
      <c r="CS51" s="62">
        <v>840</v>
      </c>
      <c r="CT51" s="63"/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/>
    </row>
    <row r="52" spans="1:109" ht="11.1" customHeight="1" x14ac:dyDescent="0.2">
      <c r="A52" s="60" t="s">
        <v>240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63"/>
      <c r="CZ52" s="63"/>
      <c r="DA52" s="63"/>
      <c r="DB52" s="63"/>
      <c r="DC52" s="63"/>
      <c r="DD52" s="63"/>
      <c r="DE52"/>
    </row>
    <row r="53" spans="1:109" ht="11.1" customHeight="1" x14ac:dyDescent="0.2">
      <c r="A53" s="60" t="s">
        <v>241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/>
    </row>
    <row r="54" spans="1:109" ht="11.1" customHeight="1" x14ac:dyDescent="0.2">
      <c r="A54" s="60" t="s">
        <v>242</v>
      </c>
      <c r="B54" s="62">
        <v>64</v>
      </c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2">
        <v>557</v>
      </c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/>
    </row>
    <row r="55" spans="1:109" ht="11.1" customHeight="1" x14ac:dyDescent="0.2">
      <c r="A55" s="60" t="s">
        <v>243</v>
      </c>
      <c r="B55" s="62">
        <v>311</v>
      </c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2">
        <v>26</v>
      </c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/>
    </row>
    <row r="56" spans="1:109" ht="11.1" customHeight="1" x14ac:dyDescent="0.2">
      <c r="A56" s="60" t="s">
        <v>244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3"/>
      <c r="CE56" s="63"/>
      <c r="CF56" s="63"/>
      <c r="CG56" s="63"/>
      <c r="CH56" s="63"/>
      <c r="CI56" s="63"/>
      <c r="CJ56" s="63"/>
      <c r="CK56" s="63"/>
      <c r="CL56" s="63"/>
      <c r="CM56" s="63"/>
      <c r="CN56" s="63"/>
      <c r="CO56" s="63"/>
      <c r="CP56" s="63"/>
      <c r="CQ56" s="63"/>
      <c r="CR56" s="63"/>
      <c r="CS56" s="63"/>
      <c r="CT56" s="63"/>
      <c r="CU56" s="63"/>
      <c r="CV56" s="63"/>
      <c r="CW56" s="63"/>
      <c r="CX56" s="63"/>
      <c r="CY56" s="63"/>
      <c r="CZ56" s="63"/>
      <c r="DA56" s="63"/>
      <c r="DB56" s="63"/>
      <c r="DC56" s="63"/>
      <c r="DD56" s="63"/>
      <c r="DE56"/>
    </row>
    <row r="57" spans="1:109" ht="11.1" customHeight="1" x14ac:dyDescent="0.2">
      <c r="A57" s="60" t="s">
        <v>245</v>
      </c>
      <c r="B57" s="63"/>
      <c r="C57" s="63"/>
      <c r="D57" s="63"/>
      <c r="E57" s="61">
        <v>1627</v>
      </c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3"/>
      <c r="CE57" s="63"/>
      <c r="CF57" s="63"/>
      <c r="CG57" s="63"/>
      <c r="CH57" s="63"/>
      <c r="CI57" s="63"/>
      <c r="CJ57" s="63"/>
      <c r="CK57" s="63"/>
      <c r="CL57" s="63"/>
      <c r="CM57" s="63"/>
      <c r="CN57" s="63"/>
      <c r="CO57" s="63"/>
      <c r="CP57" s="63"/>
      <c r="CQ57" s="63"/>
      <c r="CR57" s="63"/>
      <c r="CS57" s="63"/>
      <c r="CT57" s="63"/>
      <c r="CU57" s="63"/>
      <c r="CV57" s="63"/>
      <c r="CW57" s="63"/>
      <c r="CX57" s="63"/>
      <c r="CY57" s="63"/>
      <c r="CZ57" s="63"/>
      <c r="DA57" s="63"/>
      <c r="DB57" s="63"/>
      <c r="DC57" s="63"/>
      <c r="DD57" s="63"/>
      <c r="DE57"/>
    </row>
    <row r="58" spans="1:109" ht="11.1" customHeight="1" x14ac:dyDescent="0.2">
      <c r="A58" s="60" t="s">
        <v>246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3"/>
      <c r="CA58" s="63"/>
      <c r="CB58" s="63"/>
      <c r="CC58" s="63"/>
      <c r="CD58" s="63"/>
      <c r="CE58" s="63"/>
      <c r="CF58" s="63"/>
      <c r="CG58" s="63"/>
      <c r="CH58" s="62">
        <v>474</v>
      </c>
      <c r="CI58" s="63"/>
      <c r="CJ58" s="63"/>
      <c r="CK58" s="63"/>
      <c r="CL58" s="63"/>
      <c r="CM58" s="63"/>
      <c r="CN58" s="63"/>
      <c r="CO58" s="63"/>
      <c r="CP58" s="63"/>
      <c r="CQ58" s="63"/>
      <c r="CR58" s="63"/>
      <c r="CS58" s="63"/>
      <c r="CT58" s="63"/>
      <c r="CU58" s="63"/>
      <c r="CV58" s="63"/>
      <c r="CW58" s="63"/>
      <c r="CX58" s="63"/>
      <c r="CY58" s="63"/>
      <c r="CZ58" s="63"/>
      <c r="DA58" s="63"/>
      <c r="DB58" s="63"/>
      <c r="DC58" s="63"/>
      <c r="DD58" s="63"/>
      <c r="DE58"/>
    </row>
    <row r="59" spans="1:109" ht="11.1" customHeight="1" x14ac:dyDescent="0.2">
      <c r="A59" s="60" t="s">
        <v>247</v>
      </c>
      <c r="B59" s="63"/>
      <c r="C59" s="62">
        <v>174</v>
      </c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BY59" s="63"/>
      <c r="BZ59" s="63"/>
      <c r="CA59" s="63"/>
      <c r="CB59" s="63"/>
      <c r="CC59" s="63"/>
      <c r="CD59" s="63"/>
      <c r="CE59" s="63"/>
      <c r="CF59" s="63"/>
      <c r="CG59" s="63"/>
      <c r="CH59" s="63"/>
      <c r="CI59" s="63"/>
      <c r="CJ59" s="63"/>
      <c r="CK59" s="63"/>
      <c r="CL59" s="63"/>
      <c r="CM59" s="63"/>
      <c r="CN59" s="63"/>
      <c r="CO59" s="63"/>
      <c r="CP59" s="63"/>
      <c r="CQ59" s="63"/>
      <c r="CR59" s="63"/>
      <c r="CS59" s="63"/>
      <c r="CT59" s="63"/>
      <c r="CU59" s="63"/>
      <c r="CV59" s="63"/>
      <c r="CW59" s="63"/>
      <c r="CX59" s="63"/>
      <c r="CY59" s="63"/>
      <c r="CZ59" s="63"/>
      <c r="DA59" s="63"/>
      <c r="DB59" s="63"/>
      <c r="DC59" s="63"/>
      <c r="DD59" s="63"/>
      <c r="DE59"/>
    </row>
    <row r="60" spans="1:109" ht="11.1" customHeight="1" x14ac:dyDescent="0.2">
      <c r="A60" s="60" t="s">
        <v>248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63"/>
      <c r="CK60" s="63"/>
      <c r="CL60" s="63"/>
      <c r="CM60" s="63"/>
      <c r="CN60" s="63"/>
      <c r="CO60" s="63"/>
      <c r="CP60" s="63"/>
      <c r="CQ60" s="63"/>
      <c r="CR60" s="63"/>
      <c r="CS60" s="63"/>
      <c r="CT60" s="63"/>
      <c r="CU60" s="63"/>
      <c r="CV60" s="63"/>
      <c r="CW60" s="63"/>
      <c r="CX60" s="63"/>
      <c r="CY60" s="63"/>
      <c r="CZ60" s="63"/>
      <c r="DA60" s="63"/>
      <c r="DB60" s="63"/>
      <c r="DC60" s="63"/>
      <c r="DD60" s="63"/>
      <c r="DE60"/>
    </row>
    <row r="61" spans="1:109" ht="11.1" customHeight="1" x14ac:dyDescent="0.2">
      <c r="A61" s="60" t="s">
        <v>249</v>
      </c>
      <c r="B61" s="63"/>
      <c r="C61" s="63"/>
      <c r="D61" s="63"/>
      <c r="E61" s="63"/>
      <c r="F61" s="63"/>
      <c r="G61" s="63"/>
      <c r="H61" s="63"/>
      <c r="I61" s="62">
        <v>406</v>
      </c>
      <c r="J61" s="63"/>
      <c r="K61" s="62">
        <v>197</v>
      </c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  <c r="BX61" s="63"/>
      <c r="BY61" s="63"/>
      <c r="BZ61" s="63"/>
      <c r="CA61" s="63"/>
      <c r="CB61" s="63"/>
      <c r="CC61" s="63"/>
      <c r="CD61" s="63"/>
      <c r="CE61" s="63"/>
      <c r="CF61" s="63"/>
      <c r="CG61" s="63"/>
      <c r="CH61" s="62">
        <v>115</v>
      </c>
      <c r="CI61" s="63"/>
      <c r="CJ61" s="63"/>
      <c r="CK61" s="63"/>
      <c r="CL61" s="63"/>
      <c r="CM61" s="63"/>
      <c r="CN61" s="63"/>
      <c r="CO61" s="63"/>
      <c r="CP61" s="63"/>
      <c r="CQ61" s="63"/>
      <c r="CR61" s="63"/>
      <c r="CS61" s="63"/>
      <c r="CT61" s="63"/>
      <c r="CU61" s="63"/>
      <c r="CV61" s="63"/>
      <c r="CW61" s="63"/>
      <c r="CX61" s="63"/>
      <c r="CY61" s="63"/>
      <c r="CZ61" s="63"/>
      <c r="DA61" s="63"/>
      <c r="DB61" s="63"/>
      <c r="DC61" s="63"/>
      <c r="DD61" s="63"/>
      <c r="DE61"/>
    </row>
    <row r="62" spans="1:109" ht="11.1" customHeight="1" x14ac:dyDescent="0.2">
      <c r="A62" s="60" t="s">
        <v>250</v>
      </c>
      <c r="B62" s="63"/>
      <c r="C62" s="63"/>
      <c r="D62" s="63"/>
      <c r="E62" s="63"/>
      <c r="F62" s="63"/>
      <c r="G62" s="63"/>
      <c r="H62" s="63"/>
      <c r="I62" s="62">
        <v>229</v>
      </c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  <c r="BX62" s="63"/>
      <c r="BY62" s="63"/>
      <c r="BZ62" s="63"/>
      <c r="CA62" s="63"/>
      <c r="CB62" s="63"/>
      <c r="CC62" s="63"/>
      <c r="CD62" s="63"/>
      <c r="CE62" s="63"/>
      <c r="CF62" s="63"/>
      <c r="CG62" s="63"/>
      <c r="CH62" s="62">
        <v>95</v>
      </c>
      <c r="CI62" s="63"/>
      <c r="CJ62" s="63"/>
      <c r="CK62" s="63"/>
      <c r="CL62" s="63"/>
      <c r="CM62" s="63"/>
      <c r="CN62" s="63"/>
      <c r="CO62" s="63"/>
      <c r="CP62" s="63"/>
      <c r="CQ62" s="63"/>
      <c r="CR62" s="63"/>
      <c r="CS62" s="63"/>
      <c r="CT62" s="63"/>
      <c r="CU62" s="63"/>
      <c r="CV62" s="63"/>
      <c r="CW62" s="63"/>
      <c r="CX62" s="63"/>
      <c r="CY62" s="63"/>
      <c r="CZ62" s="63"/>
      <c r="DA62" s="63"/>
      <c r="DB62" s="63"/>
      <c r="DC62" s="63"/>
      <c r="DD62" s="63"/>
      <c r="DE62"/>
    </row>
    <row r="63" spans="1:109" ht="11.1" customHeight="1" x14ac:dyDescent="0.2">
      <c r="A63" s="60" t="s">
        <v>251</v>
      </c>
      <c r="B63" s="63"/>
      <c r="C63" s="63"/>
      <c r="D63" s="63"/>
      <c r="E63" s="63"/>
      <c r="F63" s="63"/>
      <c r="G63" s="63"/>
      <c r="H63" s="62">
        <v>240</v>
      </c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2">
        <v>38</v>
      </c>
      <c r="W63" s="63"/>
      <c r="X63" s="62">
        <v>1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2">
        <v>2</v>
      </c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  <c r="CR63" s="63"/>
      <c r="CS63" s="63"/>
      <c r="CT63" s="63"/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/>
    </row>
    <row r="64" spans="1:109" ht="11.1" customHeight="1" x14ac:dyDescent="0.2">
      <c r="A64" s="60" t="s">
        <v>252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2">
        <v>1</v>
      </c>
      <c r="AC64" s="62">
        <v>1</v>
      </c>
      <c r="AD64" s="63"/>
      <c r="AE64" s="62">
        <v>27</v>
      </c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2">
        <v>42</v>
      </c>
      <c r="CW64" s="62">
        <v>277</v>
      </c>
      <c r="CX64" s="63"/>
      <c r="CY64" s="63"/>
      <c r="CZ64" s="63"/>
      <c r="DA64" s="62">
        <v>206</v>
      </c>
      <c r="DB64" s="63"/>
      <c r="DC64" s="63"/>
      <c r="DD64" s="63"/>
      <c r="DE64"/>
    </row>
    <row r="65" spans="1:109" ht="11.1" customHeight="1" x14ac:dyDescent="0.2">
      <c r="A65" s="60" t="s">
        <v>253</v>
      </c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/>
    </row>
    <row r="66" spans="1:109" ht="11.1" customHeight="1" x14ac:dyDescent="0.2">
      <c r="A66" s="60" t="s">
        <v>254</v>
      </c>
      <c r="B66" s="62">
        <v>146</v>
      </c>
      <c r="C66" s="63"/>
      <c r="D66" s="63"/>
      <c r="E66" s="63"/>
      <c r="F66" s="63"/>
      <c r="G66" s="63"/>
      <c r="H66" s="63"/>
      <c r="I66" s="62">
        <v>916</v>
      </c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2">
        <v>230</v>
      </c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2">
        <v>255</v>
      </c>
      <c r="CH66" s="63"/>
      <c r="CI66" s="63"/>
      <c r="CJ66" s="63"/>
      <c r="CK66" s="63"/>
      <c r="CL66" s="63"/>
      <c r="CM66" s="63"/>
      <c r="CN66" s="62">
        <v>610</v>
      </c>
      <c r="CO66" s="63"/>
      <c r="CP66" s="63"/>
      <c r="CQ66" s="63"/>
      <c r="CR66" s="61">
        <v>2093</v>
      </c>
      <c r="CS66" s="62">
        <v>560</v>
      </c>
      <c r="CT66" s="63"/>
      <c r="CU66" s="63"/>
      <c r="CV66" s="63"/>
      <c r="CW66" s="62">
        <v>170</v>
      </c>
      <c r="CX66" s="63"/>
      <c r="CY66" s="63"/>
      <c r="CZ66" s="63"/>
      <c r="DA66" s="63"/>
      <c r="DB66" s="63"/>
      <c r="DC66" s="63"/>
      <c r="DD66" s="63"/>
      <c r="DE66"/>
    </row>
    <row r="67" spans="1:109" ht="11.1" customHeight="1" x14ac:dyDescent="0.2">
      <c r="A67" s="60" t="s">
        <v>255</v>
      </c>
      <c r="B67" s="62">
        <v>274</v>
      </c>
      <c r="C67" s="63"/>
      <c r="D67" s="63"/>
      <c r="E67" s="63"/>
      <c r="F67" s="62">
        <v>12</v>
      </c>
      <c r="G67" s="63"/>
      <c r="H67" s="63"/>
      <c r="I67" s="63"/>
      <c r="J67" s="63"/>
      <c r="K67" s="62">
        <v>420</v>
      </c>
      <c r="L67" s="63"/>
      <c r="M67" s="63"/>
      <c r="N67" s="62">
        <v>61</v>
      </c>
      <c r="O67" s="63"/>
      <c r="P67" s="63"/>
      <c r="Q67" s="63"/>
      <c r="R67" s="62">
        <v>79</v>
      </c>
      <c r="S67" s="62">
        <v>46</v>
      </c>
      <c r="T67" s="63"/>
      <c r="U67" s="63"/>
      <c r="V67" s="62">
        <v>258</v>
      </c>
      <c r="W67" s="63"/>
      <c r="X67" s="62">
        <v>97</v>
      </c>
      <c r="Y67" s="62">
        <v>85</v>
      </c>
      <c r="Z67" s="62">
        <v>533</v>
      </c>
      <c r="AA67" s="62">
        <v>168</v>
      </c>
      <c r="AB67" s="63"/>
      <c r="AC67" s="63"/>
      <c r="AD67" s="62">
        <v>21</v>
      </c>
      <c r="AE67" s="62">
        <v>2</v>
      </c>
      <c r="AF67" s="63"/>
      <c r="AG67" s="62">
        <v>66</v>
      </c>
      <c r="AH67" s="62">
        <v>75</v>
      </c>
      <c r="AI67" s="63"/>
      <c r="AJ67" s="62">
        <v>211</v>
      </c>
      <c r="AK67" s="62">
        <v>131</v>
      </c>
      <c r="AL67" s="62">
        <v>105</v>
      </c>
      <c r="AM67" s="63"/>
      <c r="AN67" s="62">
        <v>38</v>
      </c>
      <c r="AO67" s="62">
        <v>96</v>
      </c>
      <c r="AP67" s="62">
        <v>135</v>
      </c>
      <c r="AQ67" s="63"/>
      <c r="AR67" s="62">
        <v>87</v>
      </c>
      <c r="AS67" s="62">
        <v>70</v>
      </c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1">
        <v>1663</v>
      </c>
      <c r="CE67" s="63"/>
      <c r="CF67" s="63"/>
      <c r="CG67" s="62">
        <v>141</v>
      </c>
      <c r="CH67" s="62">
        <v>132</v>
      </c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2">
        <v>124</v>
      </c>
      <c r="CT67" s="63"/>
      <c r="CU67" s="63"/>
      <c r="CV67" s="61">
        <v>1835</v>
      </c>
      <c r="CW67" s="61">
        <v>1180</v>
      </c>
      <c r="CX67" s="62">
        <v>106</v>
      </c>
      <c r="CY67" s="62">
        <v>8</v>
      </c>
      <c r="CZ67" s="63"/>
      <c r="DA67" s="62">
        <v>236</v>
      </c>
      <c r="DB67" s="63"/>
      <c r="DC67" s="62">
        <v>43</v>
      </c>
      <c r="DD67" s="63"/>
      <c r="DE67"/>
    </row>
    <row r="68" spans="1:109" ht="11.1" customHeight="1" x14ac:dyDescent="0.2">
      <c r="A68" s="60" t="s">
        <v>256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3"/>
      <c r="CN68" s="63"/>
      <c r="CO68" s="63"/>
      <c r="CP68" s="63"/>
      <c r="CQ68" s="63"/>
      <c r="CR68" s="63"/>
      <c r="CS68" s="63"/>
      <c r="CT68" s="63"/>
      <c r="CU68" s="63"/>
      <c r="CV68" s="63"/>
      <c r="CW68" s="63"/>
      <c r="CX68" s="63"/>
      <c r="CY68" s="63"/>
      <c r="CZ68" s="63"/>
      <c r="DA68" s="63"/>
      <c r="DB68" s="63"/>
      <c r="DC68" s="63"/>
      <c r="DD68" s="63"/>
      <c r="DE68"/>
    </row>
    <row r="69" spans="1:109" ht="11.1" customHeight="1" x14ac:dyDescent="0.2">
      <c r="A69" s="60" t="s">
        <v>257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3"/>
      <c r="CA69" s="63"/>
      <c r="CB69" s="63"/>
      <c r="CC69" s="63"/>
      <c r="CD69" s="63"/>
      <c r="CE69" s="63"/>
      <c r="CF69" s="63"/>
      <c r="CG69" s="63"/>
      <c r="CH69" s="63"/>
      <c r="CI69" s="63"/>
      <c r="CJ69" s="63"/>
      <c r="CK69" s="63"/>
      <c r="CL69" s="63"/>
      <c r="CM69" s="63"/>
      <c r="CN69" s="63"/>
      <c r="CO69" s="63"/>
      <c r="CP69" s="63"/>
      <c r="CQ69" s="63"/>
      <c r="CR69" s="63"/>
      <c r="CS69" s="63"/>
      <c r="CT69" s="63"/>
      <c r="CU69" s="63"/>
      <c r="CV69" s="63"/>
      <c r="CW69" s="63"/>
      <c r="CX69" s="63"/>
      <c r="CY69" s="63"/>
      <c r="CZ69" s="63"/>
      <c r="DA69" s="63"/>
      <c r="DB69" s="63"/>
      <c r="DC69" s="63"/>
      <c r="DD69" s="63"/>
      <c r="DE69"/>
    </row>
    <row r="70" spans="1:109" ht="11.1" customHeight="1" x14ac:dyDescent="0.2">
      <c r="A70" s="60" t="s">
        <v>258</v>
      </c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3"/>
      <c r="CA70" s="63"/>
      <c r="CB70" s="63"/>
      <c r="CC70" s="63"/>
      <c r="CD70" s="63"/>
      <c r="CE70" s="61">
        <v>2700</v>
      </c>
      <c r="CF70" s="63"/>
      <c r="CG70" s="63"/>
      <c r="CH70" s="62">
        <v>470</v>
      </c>
      <c r="CI70" s="63"/>
      <c r="CJ70" s="63"/>
      <c r="CK70" s="63"/>
      <c r="CL70" s="63"/>
      <c r="CM70" s="63"/>
      <c r="CN70" s="63"/>
      <c r="CO70" s="63"/>
      <c r="CP70" s="63"/>
      <c r="CQ70" s="63"/>
      <c r="CR70" s="63"/>
      <c r="CS70" s="63"/>
      <c r="CT70" s="63"/>
      <c r="CU70" s="63"/>
      <c r="CV70" s="63"/>
      <c r="CW70" s="63"/>
      <c r="CX70" s="63"/>
      <c r="CY70" s="63"/>
      <c r="CZ70" s="63"/>
      <c r="DA70" s="63"/>
      <c r="DB70" s="62">
        <v>60</v>
      </c>
      <c r="DC70" s="63"/>
      <c r="DD70" s="63"/>
      <c r="DE70"/>
    </row>
    <row r="71" spans="1:109" ht="11.1" customHeight="1" x14ac:dyDescent="0.2">
      <c r="A71" s="60" t="s">
        <v>259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2">
        <v>283</v>
      </c>
      <c r="S71" s="63"/>
      <c r="T71" s="62">
        <v>173</v>
      </c>
      <c r="U71" s="63"/>
      <c r="V71" s="63"/>
      <c r="W71" s="63"/>
      <c r="X71" s="63"/>
      <c r="Y71" s="62">
        <v>47</v>
      </c>
      <c r="Z71" s="63"/>
      <c r="AA71" s="63"/>
      <c r="AB71" s="63"/>
      <c r="AC71" s="63"/>
      <c r="AD71" s="63"/>
      <c r="AE71" s="62">
        <v>63</v>
      </c>
      <c r="AF71" s="63"/>
      <c r="AG71" s="63"/>
      <c r="AH71" s="62">
        <v>157</v>
      </c>
      <c r="AI71" s="63"/>
      <c r="AJ71" s="63"/>
      <c r="AK71" s="62">
        <v>6</v>
      </c>
      <c r="AL71" s="62">
        <v>124</v>
      </c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3"/>
      <c r="CA71" s="63"/>
      <c r="CB71" s="63"/>
      <c r="CC71" s="63"/>
      <c r="CD71" s="63"/>
      <c r="CE71" s="63"/>
      <c r="CF71" s="63"/>
      <c r="CG71" s="63"/>
      <c r="CH71" s="63"/>
      <c r="CI71" s="63"/>
      <c r="CJ71" s="63"/>
      <c r="CK71" s="63"/>
      <c r="CL71" s="63"/>
      <c r="CM71" s="63"/>
      <c r="CN71" s="63"/>
      <c r="CO71" s="63"/>
      <c r="CP71" s="63"/>
      <c r="CQ71" s="63"/>
      <c r="CR71" s="63"/>
      <c r="CS71" s="63"/>
      <c r="CT71" s="63"/>
      <c r="CU71" s="63"/>
      <c r="CV71" s="63"/>
      <c r="CW71" s="63"/>
      <c r="CX71" s="62">
        <v>280</v>
      </c>
      <c r="CY71" s="63"/>
      <c r="CZ71" s="63"/>
      <c r="DA71" s="62">
        <v>50</v>
      </c>
      <c r="DB71" s="62">
        <v>29</v>
      </c>
      <c r="DC71" s="63"/>
      <c r="DD71" s="63"/>
      <c r="DE71"/>
    </row>
    <row r="72" spans="1:109" ht="11.1" customHeight="1" x14ac:dyDescent="0.2">
      <c r="A72" s="60" t="s">
        <v>260</v>
      </c>
      <c r="B72" s="63"/>
      <c r="C72" s="61">
        <v>7775</v>
      </c>
      <c r="D72" s="61">
        <v>3531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2">
        <v>160</v>
      </c>
      <c r="AA72" s="63"/>
      <c r="AB72" s="62">
        <v>160</v>
      </c>
      <c r="AC72" s="62">
        <v>291</v>
      </c>
      <c r="AD72" s="62">
        <v>238</v>
      </c>
      <c r="AE72" s="61">
        <v>1200</v>
      </c>
      <c r="AF72" s="63"/>
      <c r="AG72" s="63"/>
      <c r="AH72" s="63"/>
      <c r="AI72" s="62">
        <v>325</v>
      </c>
      <c r="AJ72" s="63"/>
      <c r="AK72" s="63"/>
      <c r="AL72" s="63"/>
      <c r="AM72" s="63"/>
      <c r="AN72" s="62">
        <v>176</v>
      </c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3"/>
      <c r="CA72" s="63"/>
      <c r="CB72" s="63"/>
      <c r="CC72" s="63"/>
      <c r="CD72" s="62">
        <v>160</v>
      </c>
      <c r="CE72" s="63"/>
      <c r="CF72" s="63"/>
      <c r="CG72" s="61">
        <v>1000</v>
      </c>
      <c r="CH72" s="63"/>
      <c r="CI72" s="63"/>
      <c r="CJ72" s="63"/>
      <c r="CK72" s="63"/>
      <c r="CL72" s="63"/>
      <c r="CM72" s="63"/>
      <c r="CN72" s="63"/>
      <c r="CO72" s="63"/>
      <c r="CP72" s="63"/>
      <c r="CQ72" s="63"/>
      <c r="CR72" s="63"/>
      <c r="CS72" s="63"/>
      <c r="CT72" s="63"/>
      <c r="CU72" s="63"/>
      <c r="CV72" s="62">
        <v>900</v>
      </c>
      <c r="CW72" s="61">
        <v>1813</v>
      </c>
      <c r="CX72" s="63"/>
      <c r="CY72" s="62">
        <v>160</v>
      </c>
      <c r="CZ72" s="62">
        <v>408</v>
      </c>
      <c r="DA72" s="62">
        <v>384</v>
      </c>
      <c r="DB72" s="62">
        <v>673</v>
      </c>
      <c r="DC72" s="63"/>
      <c r="DD72" s="63"/>
      <c r="DE72"/>
    </row>
    <row r="73" spans="1:109" ht="21.95" customHeight="1" x14ac:dyDescent="0.2">
      <c r="A73" s="60" t="s">
        <v>261</v>
      </c>
      <c r="B73" s="63"/>
      <c r="C73" s="63"/>
      <c r="D73" s="63"/>
      <c r="E73" s="63"/>
      <c r="F73" s="63"/>
      <c r="G73" s="63"/>
      <c r="H73" s="63"/>
      <c r="I73" s="63"/>
      <c r="J73" s="63"/>
      <c r="K73" s="62">
        <v>199</v>
      </c>
      <c r="L73" s="63"/>
      <c r="M73" s="63"/>
      <c r="N73" s="63"/>
      <c r="O73" s="63"/>
      <c r="P73" s="63"/>
      <c r="Q73" s="63"/>
      <c r="R73" s="62">
        <v>5</v>
      </c>
      <c r="S73" s="63"/>
      <c r="T73" s="63"/>
      <c r="U73" s="63"/>
      <c r="V73" s="62">
        <v>29</v>
      </c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2">
        <v>1</v>
      </c>
      <c r="AL73" s="62">
        <v>113</v>
      </c>
      <c r="AM73" s="63"/>
      <c r="AN73" s="63"/>
      <c r="AO73" s="62">
        <v>47</v>
      </c>
      <c r="AP73" s="63"/>
      <c r="AQ73" s="63"/>
      <c r="AR73" s="63"/>
      <c r="AS73" s="62">
        <v>1</v>
      </c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3"/>
      <c r="CA73" s="63"/>
      <c r="CB73" s="63"/>
      <c r="CC73" s="63"/>
      <c r="CD73" s="63"/>
      <c r="CE73" s="63"/>
      <c r="CF73" s="63"/>
      <c r="CG73" s="62">
        <v>287</v>
      </c>
      <c r="CH73" s="62">
        <v>7</v>
      </c>
      <c r="CI73" s="63"/>
      <c r="CJ73" s="63"/>
      <c r="CK73" s="63"/>
      <c r="CL73" s="63"/>
      <c r="CM73" s="63"/>
      <c r="CN73" s="63"/>
      <c r="CO73" s="63"/>
      <c r="CP73" s="63"/>
      <c r="CQ73" s="63"/>
      <c r="CR73" s="63"/>
      <c r="CS73" s="63"/>
      <c r="CT73" s="63"/>
      <c r="CU73" s="63"/>
      <c r="CV73" s="62">
        <v>34</v>
      </c>
      <c r="CW73" s="63"/>
      <c r="CX73" s="63"/>
      <c r="CY73" s="63"/>
      <c r="CZ73" s="63"/>
      <c r="DA73" s="63"/>
      <c r="DB73" s="62">
        <v>76</v>
      </c>
      <c r="DC73" s="63"/>
      <c r="DD73" s="63"/>
      <c r="DE73"/>
    </row>
    <row r="74" spans="1:109" ht="11.1" customHeight="1" x14ac:dyDescent="0.2">
      <c r="A74" s="60" t="s">
        <v>262</v>
      </c>
      <c r="B74" s="62">
        <v>704</v>
      </c>
      <c r="C74" s="63"/>
      <c r="D74" s="63"/>
      <c r="E74" s="63"/>
      <c r="F74" s="63"/>
      <c r="G74" s="63"/>
      <c r="H74" s="63"/>
      <c r="I74" s="61">
        <v>1048</v>
      </c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3"/>
      <c r="CA74" s="63"/>
      <c r="CB74" s="63"/>
      <c r="CC74" s="63"/>
      <c r="CD74" s="63"/>
      <c r="CE74" s="63"/>
      <c r="CF74" s="63"/>
      <c r="CG74" s="63"/>
      <c r="CH74" s="62">
        <v>801</v>
      </c>
      <c r="CI74" s="63"/>
      <c r="CJ74" s="63"/>
      <c r="CK74" s="63"/>
      <c r="CL74" s="63"/>
      <c r="CM74" s="63"/>
      <c r="CN74" s="63"/>
      <c r="CO74" s="63"/>
      <c r="CP74" s="63"/>
      <c r="CQ74" s="63"/>
      <c r="CR74" s="63"/>
      <c r="CS74" s="63"/>
      <c r="CT74" s="63"/>
      <c r="CU74" s="63"/>
      <c r="CV74" s="62">
        <v>398</v>
      </c>
      <c r="CW74" s="63"/>
      <c r="CX74" s="63"/>
      <c r="CY74" s="63"/>
      <c r="CZ74" s="63"/>
      <c r="DA74" s="63"/>
      <c r="DB74" s="62">
        <v>78</v>
      </c>
      <c r="DC74" s="63"/>
      <c r="DD74" s="63"/>
      <c r="DE74"/>
    </row>
    <row r="75" spans="1:109" ht="11.1" customHeight="1" x14ac:dyDescent="0.2">
      <c r="A75" s="60" t="s">
        <v>263</v>
      </c>
      <c r="B75" s="63"/>
      <c r="C75" s="63"/>
      <c r="D75" s="63"/>
      <c r="E75" s="63"/>
      <c r="F75" s="62">
        <v>105</v>
      </c>
      <c r="G75" s="63"/>
      <c r="H75" s="63"/>
      <c r="I75" s="61">
        <v>2203</v>
      </c>
      <c r="J75" s="63"/>
      <c r="K75" s="61">
        <v>1552</v>
      </c>
      <c r="L75" s="63"/>
      <c r="M75" s="63"/>
      <c r="N75" s="62">
        <v>979</v>
      </c>
      <c r="O75" s="63"/>
      <c r="P75" s="62">
        <v>123</v>
      </c>
      <c r="Q75" s="63"/>
      <c r="R75" s="62">
        <v>2</v>
      </c>
      <c r="S75" s="62">
        <v>38</v>
      </c>
      <c r="T75" s="62">
        <v>98</v>
      </c>
      <c r="U75" s="62">
        <v>73</v>
      </c>
      <c r="V75" s="62">
        <v>314</v>
      </c>
      <c r="W75" s="63"/>
      <c r="X75" s="62">
        <v>169</v>
      </c>
      <c r="Y75" s="62">
        <v>28</v>
      </c>
      <c r="Z75" s="62">
        <v>200</v>
      </c>
      <c r="AA75" s="62">
        <v>108</v>
      </c>
      <c r="AB75" s="62">
        <v>460</v>
      </c>
      <c r="AC75" s="62">
        <v>12</v>
      </c>
      <c r="AD75" s="62">
        <v>132</v>
      </c>
      <c r="AE75" s="62">
        <v>161</v>
      </c>
      <c r="AF75" s="62">
        <v>61</v>
      </c>
      <c r="AG75" s="62">
        <v>84</v>
      </c>
      <c r="AH75" s="62">
        <v>193</v>
      </c>
      <c r="AI75" s="63"/>
      <c r="AJ75" s="63"/>
      <c r="AK75" s="62">
        <v>143</v>
      </c>
      <c r="AL75" s="62">
        <v>26</v>
      </c>
      <c r="AM75" s="63"/>
      <c r="AN75" s="62">
        <v>35</v>
      </c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2">
        <v>884</v>
      </c>
      <c r="CH75" s="62">
        <v>43</v>
      </c>
      <c r="CI75" s="63"/>
      <c r="CJ75" s="63"/>
      <c r="CK75" s="63"/>
      <c r="CL75" s="63"/>
      <c r="CM75" s="63"/>
      <c r="CN75" s="63"/>
      <c r="CO75" s="63"/>
      <c r="CP75" s="63"/>
      <c r="CQ75" s="63"/>
      <c r="CR75" s="63"/>
      <c r="CS75" s="63"/>
      <c r="CT75" s="63"/>
      <c r="CU75" s="63"/>
      <c r="CV75" s="63"/>
      <c r="CW75" s="63"/>
      <c r="CX75" s="62">
        <v>48</v>
      </c>
      <c r="CY75" s="62">
        <v>493</v>
      </c>
      <c r="CZ75" s="62">
        <v>253</v>
      </c>
      <c r="DA75" s="62">
        <v>239</v>
      </c>
      <c r="DB75" s="62">
        <v>142</v>
      </c>
      <c r="DC75" s="63"/>
      <c r="DD75" s="63"/>
      <c r="DE75"/>
    </row>
    <row r="76" spans="1:109" ht="11.1" customHeight="1" x14ac:dyDescent="0.2">
      <c r="A76" s="60" t="s">
        <v>264</v>
      </c>
      <c r="B76" s="62">
        <v>2</v>
      </c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2">
        <v>278</v>
      </c>
      <c r="CI76" s="63"/>
      <c r="CJ76" s="63"/>
      <c r="CK76" s="63"/>
      <c r="CL76" s="63"/>
      <c r="CM76" s="63"/>
      <c r="CN76" s="63"/>
      <c r="CO76" s="63"/>
      <c r="CP76" s="63"/>
      <c r="CQ76" s="63"/>
      <c r="CR76" s="63"/>
      <c r="CS76" s="63"/>
      <c r="CT76" s="63"/>
      <c r="CU76" s="63"/>
      <c r="CV76" s="63"/>
      <c r="CW76" s="63"/>
      <c r="CX76" s="63"/>
      <c r="CY76" s="63"/>
      <c r="CZ76" s="63"/>
      <c r="DA76" s="63"/>
      <c r="DB76" s="62">
        <v>64</v>
      </c>
      <c r="DC76" s="63"/>
      <c r="DD76" s="63"/>
      <c r="DE76"/>
    </row>
    <row r="77" spans="1:109" ht="11.1" customHeight="1" x14ac:dyDescent="0.2">
      <c r="A77" s="60" t="s">
        <v>265</v>
      </c>
      <c r="B77" s="63"/>
      <c r="C77" s="62">
        <v>4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3"/>
      <c r="CA77" s="63"/>
      <c r="CB77" s="63"/>
      <c r="CC77" s="63"/>
      <c r="CD77" s="63"/>
      <c r="CE77" s="63"/>
      <c r="CF77" s="63"/>
      <c r="CG77" s="63"/>
      <c r="CH77" s="63"/>
      <c r="CI77" s="63"/>
      <c r="CJ77" s="63"/>
      <c r="CK77" s="63"/>
      <c r="CL77" s="63"/>
      <c r="CM77" s="63"/>
      <c r="CN77" s="63"/>
      <c r="CO77" s="63"/>
      <c r="CP77" s="63"/>
      <c r="CQ77" s="63"/>
      <c r="CR77" s="63"/>
      <c r="CS77" s="63"/>
      <c r="CT77" s="63"/>
      <c r="CU77" s="63"/>
      <c r="CV77" s="63"/>
      <c r="CW77" s="63"/>
      <c r="CX77" s="63"/>
      <c r="CY77" s="63"/>
      <c r="CZ77" s="63"/>
      <c r="DA77" s="63"/>
      <c r="DB77" s="63"/>
      <c r="DC77" s="63"/>
      <c r="DD77" s="63"/>
      <c r="DE77"/>
    </row>
    <row r="78" spans="1:109" ht="11.1" customHeight="1" x14ac:dyDescent="0.2">
      <c r="A78" s="60" t="s">
        <v>266</v>
      </c>
      <c r="B78" s="63"/>
      <c r="C78" s="62">
        <v>89</v>
      </c>
      <c r="D78" s="62">
        <v>477</v>
      </c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3"/>
      <c r="CA78" s="63"/>
      <c r="CB78" s="63"/>
      <c r="CC78" s="63"/>
      <c r="CD78" s="63"/>
      <c r="CE78" s="63"/>
      <c r="CF78" s="63"/>
      <c r="CG78" s="63"/>
      <c r="CH78" s="63"/>
      <c r="CI78" s="63"/>
      <c r="CJ78" s="63"/>
      <c r="CK78" s="63"/>
      <c r="CL78" s="63"/>
      <c r="CM78" s="63"/>
      <c r="CN78" s="63"/>
      <c r="CO78" s="63"/>
      <c r="CP78" s="63"/>
      <c r="CQ78" s="63"/>
      <c r="CR78" s="63"/>
      <c r="CS78" s="63"/>
      <c r="CT78" s="63"/>
      <c r="CU78" s="63"/>
      <c r="CV78" s="63"/>
      <c r="CW78" s="63"/>
      <c r="CX78" s="63"/>
      <c r="CY78" s="63"/>
      <c r="CZ78" s="63"/>
      <c r="DA78" s="63"/>
      <c r="DB78" s="63"/>
      <c r="DC78" s="63"/>
      <c r="DD78" s="63"/>
      <c r="DE78"/>
    </row>
    <row r="79" spans="1:109" ht="11.1" customHeight="1" x14ac:dyDescent="0.2">
      <c r="A79" s="60" t="s">
        <v>267</v>
      </c>
      <c r="B79" s="62">
        <v>655</v>
      </c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2">
        <v>475</v>
      </c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/>
    </row>
    <row r="80" spans="1:109" ht="11.1" customHeight="1" x14ac:dyDescent="0.2">
      <c r="A80" s="60" t="s">
        <v>268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3"/>
      <c r="CA80" s="63"/>
      <c r="CB80" s="63"/>
      <c r="CC80" s="63"/>
      <c r="CD80" s="63"/>
      <c r="CE80" s="63"/>
      <c r="CF80" s="63"/>
      <c r="CG80" s="63"/>
      <c r="CH80" s="63"/>
      <c r="CI80" s="63"/>
      <c r="CJ80" s="63"/>
      <c r="CK80" s="62">
        <v>26</v>
      </c>
      <c r="CL80" s="63"/>
      <c r="CM80" s="63"/>
      <c r="CN80" s="63"/>
      <c r="CO80" s="63"/>
      <c r="CP80" s="63"/>
      <c r="CQ80" s="63"/>
      <c r="CR80" s="63"/>
      <c r="CS80" s="63"/>
      <c r="CT80" s="63"/>
      <c r="CU80" s="63"/>
      <c r="CV80" s="63"/>
      <c r="CW80" s="62">
        <v>179</v>
      </c>
      <c r="CX80" s="63"/>
      <c r="CY80" s="63"/>
      <c r="CZ80" s="63"/>
      <c r="DA80" s="63"/>
      <c r="DB80" s="63"/>
      <c r="DC80" s="63"/>
      <c r="DD80" s="63"/>
      <c r="DE80"/>
    </row>
    <row r="81" spans="1:109" ht="11.1" customHeight="1" x14ac:dyDescent="0.2">
      <c r="A81" s="60" t="s">
        <v>269</v>
      </c>
      <c r="B81" s="63"/>
      <c r="C81" s="63"/>
      <c r="D81" s="63"/>
      <c r="E81" s="63"/>
      <c r="F81" s="62">
        <v>199</v>
      </c>
      <c r="G81" s="63"/>
      <c r="H81" s="63"/>
      <c r="I81" s="63"/>
      <c r="J81" s="63"/>
      <c r="K81" s="63"/>
      <c r="L81" s="63"/>
      <c r="M81" s="63"/>
      <c r="N81" s="63"/>
      <c r="O81" s="63"/>
      <c r="P81" s="62">
        <v>866</v>
      </c>
      <c r="Q81" s="63"/>
      <c r="R81" s="62">
        <v>81</v>
      </c>
      <c r="S81" s="62">
        <v>304</v>
      </c>
      <c r="T81" s="62">
        <v>268</v>
      </c>
      <c r="U81" s="62">
        <v>214</v>
      </c>
      <c r="V81" s="62">
        <v>866</v>
      </c>
      <c r="W81" s="62">
        <v>286</v>
      </c>
      <c r="X81" s="62">
        <v>514</v>
      </c>
      <c r="Y81" s="62">
        <v>209</v>
      </c>
      <c r="Z81" s="62">
        <v>588</v>
      </c>
      <c r="AA81" s="62">
        <v>143</v>
      </c>
      <c r="AB81" s="62">
        <v>522</v>
      </c>
      <c r="AC81" s="62">
        <v>985</v>
      </c>
      <c r="AD81" s="62">
        <v>367</v>
      </c>
      <c r="AE81" s="61">
        <v>2943</v>
      </c>
      <c r="AF81" s="62">
        <v>780</v>
      </c>
      <c r="AG81" s="62">
        <v>778</v>
      </c>
      <c r="AH81" s="62">
        <v>262</v>
      </c>
      <c r="AI81" s="61">
        <v>1218</v>
      </c>
      <c r="AJ81" s="62">
        <v>254</v>
      </c>
      <c r="AK81" s="62">
        <v>301</v>
      </c>
      <c r="AL81" s="62">
        <v>438</v>
      </c>
      <c r="AM81" s="62">
        <v>550</v>
      </c>
      <c r="AN81" s="62">
        <v>463</v>
      </c>
      <c r="AO81" s="62">
        <v>217</v>
      </c>
      <c r="AP81" s="62">
        <v>509</v>
      </c>
      <c r="AQ81" s="62">
        <v>862</v>
      </c>
      <c r="AR81" s="62">
        <v>131</v>
      </c>
      <c r="AS81" s="62">
        <v>78</v>
      </c>
      <c r="AT81" s="63"/>
      <c r="AU81" s="62">
        <v>91</v>
      </c>
      <c r="AV81" s="63"/>
      <c r="AW81" s="62">
        <v>53</v>
      </c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3"/>
      <c r="CA81" s="63"/>
      <c r="CB81" s="63"/>
      <c r="CC81" s="63"/>
      <c r="CD81" s="62">
        <v>168</v>
      </c>
      <c r="CE81" s="63"/>
      <c r="CF81" s="63"/>
      <c r="CG81" s="61">
        <v>2597</v>
      </c>
      <c r="CH81" s="63"/>
      <c r="CI81" s="63"/>
      <c r="CJ81" s="63"/>
      <c r="CK81" s="63"/>
      <c r="CL81" s="63"/>
      <c r="CM81" s="63"/>
      <c r="CN81" s="63"/>
      <c r="CO81" s="63"/>
      <c r="CP81" s="63"/>
      <c r="CQ81" s="63"/>
      <c r="CR81" s="63"/>
      <c r="CS81" s="61">
        <v>1592</v>
      </c>
      <c r="CT81" s="63"/>
      <c r="CU81" s="63"/>
      <c r="CV81" s="61">
        <v>3324</v>
      </c>
      <c r="CW81" s="61">
        <v>1624</v>
      </c>
      <c r="CX81" s="62">
        <v>842</v>
      </c>
      <c r="CY81" s="61">
        <v>1266</v>
      </c>
      <c r="CZ81" s="61">
        <v>1746</v>
      </c>
      <c r="DA81" s="61">
        <v>1469</v>
      </c>
      <c r="DB81" s="61">
        <v>1263</v>
      </c>
      <c r="DC81" s="62">
        <v>727</v>
      </c>
      <c r="DD81" s="61">
        <v>4839</v>
      </c>
      <c r="DE81"/>
    </row>
    <row r="82" spans="1:109" ht="11.1" customHeight="1" x14ac:dyDescent="0.2">
      <c r="A82" s="60" t="s">
        <v>270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/>
    </row>
    <row r="83" spans="1:109" ht="11.1" customHeight="1" x14ac:dyDescent="0.2">
      <c r="A83" s="60" t="s">
        <v>271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/>
    </row>
    <row r="84" spans="1:109" ht="11.1" customHeight="1" x14ac:dyDescent="0.2">
      <c r="A84" s="60" t="s">
        <v>272</v>
      </c>
      <c r="B84" s="62">
        <v>1</v>
      </c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2">
        <v>1</v>
      </c>
      <c r="AO84" s="63"/>
      <c r="AP84" s="62">
        <v>38</v>
      </c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2">
        <v>5</v>
      </c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2">
        <v>1</v>
      </c>
      <c r="CY84" s="62">
        <v>1</v>
      </c>
      <c r="CZ84" s="62">
        <v>9</v>
      </c>
      <c r="DA84" s="63"/>
      <c r="DB84" s="63"/>
      <c r="DC84" s="63"/>
      <c r="DD84" s="63"/>
      <c r="DE84"/>
    </row>
    <row r="85" spans="1:109" ht="11.1" customHeight="1" x14ac:dyDescent="0.2">
      <c r="A85" s="60" t="s">
        <v>273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3"/>
      <c r="BK85" s="63"/>
      <c r="BL85" s="63"/>
      <c r="BM85" s="63"/>
      <c r="BN85" s="63"/>
      <c r="BO85" s="63"/>
      <c r="BP85" s="63"/>
      <c r="BQ85" s="63"/>
      <c r="BR85" s="63"/>
      <c r="BS85" s="63"/>
      <c r="BT85" s="63"/>
      <c r="BU85" s="63"/>
      <c r="BV85" s="63"/>
      <c r="BW85" s="63"/>
      <c r="BX85" s="63"/>
      <c r="BY85" s="63"/>
      <c r="BZ85" s="63"/>
      <c r="CA85" s="63"/>
      <c r="CB85" s="63"/>
      <c r="CC85" s="63"/>
      <c r="CD85" s="63"/>
      <c r="CE85" s="63"/>
      <c r="CF85" s="63"/>
      <c r="CG85" s="62">
        <v>228</v>
      </c>
      <c r="CH85" s="63"/>
      <c r="CI85" s="63"/>
      <c r="CJ85" s="63"/>
      <c r="CK85" s="63"/>
      <c r="CL85" s="63"/>
      <c r="CM85" s="63"/>
      <c r="CN85" s="63"/>
      <c r="CO85" s="63"/>
      <c r="CP85" s="63"/>
      <c r="CQ85" s="63"/>
      <c r="CR85" s="63"/>
      <c r="CS85" s="63"/>
      <c r="CT85" s="63"/>
      <c r="CU85" s="63"/>
      <c r="CV85" s="62">
        <v>3</v>
      </c>
      <c r="CW85" s="62">
        <v>27</v>
      </c>
      <c r="CX85" s="63"/>
      <c r="CY85" s="62">
        <v>1</v>
      </c>
      <c r="CZ85" s="63"/>
      <c r="DA85" s="63"/>
      <c r="DB85" s="62">
        <v>16</v>
      </c>
      <c r="DC85" s="63"/>
      <c r="DD85" s="63"/>
      <c r="DE85"/>
    </row>
    <row r="86" spans="1:109" ht="11.1" customHeight="1" x14ac:dyDescent="0.2">
      <c r="A86" s="60" t="s">
        <v>274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2">
        <v>132</v>
      </c>
      <c r="Q86" s="63"/>
      <c r="R86" s="62">
        <v>21</v>
      </c>
      <c r="S86" s="62">
        <v>30</v>
      </c>
      <c r="T86" s="62">
        <v>66</v>
      </c>
      <c r="U86" s="62">
        <v>118</v>
      </c>
      <c r="V86" s="62">
        <v>106</v>
      </c>
      <c r="W86" s="62">
        <v>172</v>
      </c>
      <c r="X86" s="62">
        <v>84</v>
      </c>
      <c r="Y86" s="62">
        <v>39</v>
      </c>
      <c r="Z86" s="62">
        <v>116</v>
      </c>
      <c r="AA86" s="62">
        <v>85</v>
      </c>
      <c r="AB86" s="62">
        <v>268</v>
      </c>
      <c r="AC86" s="62">
        <v>62</v>
      </c>
      <c r="AD86" s="62">
        <v>42</v>
      </c>
      <c r="AE86" s="63"/>
      <c r="AF86" s="63"/>
      <c r="AG86" s="62">
        <v>40</v>
      </c>
      <c r="AH86" s="62">
        <v>86</v>
      </c>
      <c r="AI86" s="62">
        <v>99</v>
      </c>
      <c r="AJ86" s="62">
        <v>4</v>
      </c>
      <c r="AK86" s="62">
        <v>52</v>
      </c>
      <c r="AL86" s="62">
        <v>139</v>
      </c>
      <c r="AM86" s="62">
        <v>62</v>
      </c>
      <c r="AN86" s="62">
        <v>14</v>
      </c>
      <c r="AO86" s="63"/>
      <c r="AP86" s="62">
        <v>52</v>
      </c>
      <c r="AQ86" s="63"/>
      <c r="AR86" s="63"/>
      <c r="AS86" s="62">
        <v>1</v>
      </c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  <c r="BR86" s="63"/>
      <c r="BS86" s="63"/>
      <c r="BT86" s="63"/>
      <c r="BU86" s="63"/>
      <c r="BV86" s="63"/>
      <c r="BW86" s="63"/>
      <c r="BX86" s="63"/>
      <c r="BY86" s="63"/>
      <c r="BZ86" s="63"/>
      <c r="CA86" s="63"/>
      <c r="CB86" s="63"/>
      <c r="CC86" s="63"/>
      <c r="CD86" s="62">
        <v>189</v>
      </c>
      <c r="CE86" s="63"/>
      <c r="CF86" s="63"/>
      <c r="CG86" s="62">
        <v>324</v>
      </c>
      <c r="CH86" s="63"/>
      <c r="CI86" s="63"/>
      <c r="CJ86" s="63"/>
      <c r="CK86" s="62">
        <v>124</v>
      </c>
      <c r="CL86" s="63"/>
      <c r="CM86" s="63"/>
      <c r="CN86" s="63"/>
      <c r="CO86" s="63"/>
      <c r="CP86" s="63"/>
      <c r="CQ86" s="63"/>
      <c r="CR86" s="63"/>
      <c r="CS86" s="62">
        <v>846</v>
      </c>
      <c r="CT86" s="63"/>
      <c r="CU86" s="63"/>
      <c r="CV86" s="61">
        <v>1002</v>
      </c>
      <c r="CW86" s="62">
        <v>934</v>
      </c>
      <c r="CX86" s="62">
        <v>138</v>
      </c>
      <c r="CY86" s="62">
        <v>123</v>
      </c>
      <c r="CZ86" s="62">
        <v>253</v>
      </c>
      <c r="DA86" s="62">
        <v>42</v>
      </c>
      <c r="DB86" s="62">
        <v>130</v>
      </c>
      <c r="DC86" s="63"/>
      <c r="DD86" s="63"/>
      <c r="DE86"/>
    </row>
    <row r="87" spans="1:109" ht="11.1" customHeight="1" x14ac:dyDescent="0.2">
      <c r="A87" s="60" t="s">
        <v>275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3"/>
      <c r="BB87" s="63"/>
      <c r="BC87" s="63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63"/>
      <c r="BU87" s="63"/>
      <c r="BV87" s="63"/>
      <c r="BW87" s="63"/>
      <c r="BX87" s="63"/>
      <c r="BY87" s="63"/>
      <c r="BZ87" s="63"/>
      <c r="CA87" s="63"/>
      <c r="CB87" s="63"/>
      <c r="CC87" s="63"/>
      <c r="CD87" s="63"/>
      <c r="CE87" s="63"/>
      <c r="CF87" s="63"/>
      <c r="CG87" s="63"/>
      <c r="CH87" s="63"/>
      <c r="CI87" s="63"/>
      <c r="CJ87" s="63"/>
      <c r="CK87" s="63"/>
      <c r="CL87" s="63"/>
      <c r="CM87" s="63"/>
      <c r="CN87" s="63"/>
      <c r="CO87" s="63"/>
      <c r="CP87" s="63"/>
      <c r="CQ87" s="63"/>
      <c r="CR87" s="63"/>
      <c r="CS87" s="63"/>
      <c r="CT87" s="63"/>
      <c r="CU87" s="63"/>
      <c r="CV87" s="63"/>
      <c r="CW87" s="63"/>
      <c r="CX87" s="63"/>
      <c r="CY87" s="63"/>
      <c r="CZ87" s="63"/>
      <c r="DA87" s="63"/>
      <c r="DB87" s="63"/>
      <c r="DC87" s="63"/>
      <c r="DD87" s="63"/>
      <c r="DE87"/>
    </row>
    <row r="88" spans="1:109" ht="11.1" customHeight="1" x14ac:dyDescent="0.2">
      <c r="A88" s="60" t="s">
        <v>276</v>
      </c>
      <c r="B88" s="63"/>
      <c r="C88" s="63"/>
      <c r="D88" s="63"/>
      <c r="E88" s="63"/>
      <c r="F88" s="63"/>
      <c r="G88" s="62">
        <v>860</v>
      </c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  <c r="BH88" s="63"/>
      <c r="BI88" s="63"/>
      <c r="BJ88" s="63"/>
      <c r="BK88" s="63"/>
      <c r="BL88" s="63"/>
      <c r="BM88" s="63"/>
      <c r="BN88" s="63"/>
      <c r="BO88" s="63"/>
      <c r="BP88" s="63"/>
      <c r="BQ88" s="63"/>
      <c r="BR88" s="63"/>
      <c r="BS88" s="63"/>
      <c r="BT88" s="63"/>
      <c r="BU88" s="63"/>
      <c r="BV88" s="63"/>
      <c r="BW88" s="63"/>
      <c r="BX88" s="63"/>
      <c r="BY88" s="63"/>
      <c r="BZ88" s="63"/>
      <c r="CA88" s="63"/>
      <c r="CB88" s="63"/>
      <c r="CC88" s="63"/>
      <c r="CD88" s="63"/>
      <c r="CE88" s="63"/>
      <c r="CF88" s="63"/>
      <c r="CG88" s="63"/>
      <c r="CH88" s="63"/>
      <c r="CI88" s="63"/>
      <c r="CJ88" s="63"/>
      <c r="CK88" s="63"/>
      <c r="CL88" s="63"/>
      <c r="CM88" s="63"/>
      <c r="CN88" s="63"/>
      <c r="CO88" s="63"/>
      <c r="CP88" s="63"/>
      <c r="CQ88" s="63"/>
      <c r="CR88" s="63"/>
      <c r="CS88" s="63"/>
      <c r="CT88" s="63"/>
      <c r="CU88" s="63"/>
      <c r="CV88" s="63"/>
      <c r="CW88" s="63"/>
      <c r="CX88" s="63"/>
      <c r="CY88" s="63"/>
      <c r="CZ88" s="63"/>
      <c r="DA88" s="63"/>
      <c r="DB88" s="63"/>
      <c r="DC88" s="63"/>
      <c r="DD88" s="63"/>
      <c r="DE88"/>
    </row>
    <row r="89" spans="1:109" ht="11.1" customHeight="1" x14ac:dyDescent="0.2">
      <c r="A89" s="60" t="s">
        <v>277</v>
      </c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/>
      <c r="BR89" s="63"/>
      <c r="BS89" s="63"/>
      <c r="BT89" s="63"/>
      <c r="BU89" s="63"/>
      <c r="BV89" s="63"/>
      <c r="BW89" s="63"/>
      <c r="BX89" s="63"/>
      <c r="BY89" s="63"/>
      <c r="BZ89" s="63"/>
      <c r="CA89" s="63"/>
      <c r="CB89" s="63"/>
      <c r="CC89" s="63"/>
      <c r="CD89" s="63"/>
      <c r="CE89" s="63"/>
      <c r="CF89" s="63"/>
      <c r="CG89" s="63"/>
      <c r="CH89" s="63"/>
      <c r="CI89" s="63"/>
      <c r="CJ89" s="63"/>
      <c r="CK89" s="63"/>
      <c r="CL89" s="63"/>
      <c r="CM89" s="63"/>
      <c r="CN89" s="63"/>
      <c r="CO89" s="63"/>
      <c r="CP89" s="63"/>
      <c r="CQ89" s="63"/>
      <c r="CR89" s="63"/>
      <c r="CS89" s="63"/>
      <c r="CT89" s="63"/>
      <c r="CU89" s="63"/>
      <c r="CV89" s="63"/>
      <c r="CW89" s="63"/>
      <c r="CX89" s="63"/>
      <c r="CY89" s="63"/>
      <c r="CZ89" s="63"/>
      <c r="DA89" s="63"/>
      <c r="DB89" s="63"/>
      <c r="DC89" s="63"/>
      <c r="DD89" s="63"/>
      <c r="DE89"/>
    </row>
    <row r="90" spans="1:109" s="64" customFormat="1" ht="11.1" customHeight="1" x14ac:dyDescent="0.2">
      <c r="A90" s="60" t="s">
        <v>278</v>
      </c>
      <c r="B90" s="62">
        <v>1</v>
      </c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2">
        <v>34</v>
      </c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2">
        <v>49</v>
      </c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2">
        <v>6</v>
      </c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/>
      <c r="BR90" s="63"/>
      <c r="BS90" s="63"/>
      <c r="BT90" s="63"/>
      <c r="BU90" s="63"/>
      <c r="BV90" s="63"/>
      <c r="BW90" s="63"/>
      <c r="BX90" s="63"/>
      <c r="BY90" s="63"/>
      <c r="BZ90" s="63"/>
      <c r="CA90" s="63"/>
      <c r="CB90" s="63"/>
      <c r="CC90" s="63"/>
      <c r="CD90" s="63"/>
      <c r="CE90" s="63"/>
      <c r="CF90" s="63"/>
      <c r="CG90" s="63"/>
      <c r="CH90" s="63"/>
      <c r="CI90" s="63"/>
      <c r="CJ90" s="63"/>
      <c r="CK90" s="63"/>
      <c r="CL90" s="63"/>
      <c r="CM90" s="63"/>
      <c r="CN90" s="63"/>
      <c r="CO90" s="63"/>
      <c r="CP90" s="63"/>
      <c r="CQ90" s="63"/>
      <c r="CR90" s="63"/>
      <c r="CS90" s="63"/>
      <c r="CT90" s="63"/>
      <c r="CU90" s="63"/>
      <c r="CV90" s="62">
        <v>146</v>
      </c>
      <c r="CW90" s="63"/>
      <c r="CX90" s="63"/>
      <c r="CY90" s="63"/>
      <c r="CZ90" s="62">
        <v>14</v>
      </c>
      <c r="DA90" s="63"/>
      <c r="DB90" s="62">
        <v>115</v>
      </c>
      <c r="DC90" s="63"/>
      <c r="DD90" s="63"/>
    </row>
    <row r="91" spans="1:109" s="66" customFormat="1" ht="11.1" customHeight="1" x14ac:dyDescent="0.2">
      <c r="A91" s="67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  <c r="BX91" s="68"/>
      <c r="BY91" s="68"/>
      <c r="BZ91" s="68"/>
      <c r="CA91" s="68"/>
      <c r="CB91" s="68"/>
      <c r="CC91" s="68"/>
      <c r="CD91" s="68"/>
      <c r="CE91" s="68"/>
      <c r="CF91" s="68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68"/>
      <c r="CV91" s="68"/>
      <c r="CW91" s="68"/>
      <c r="CX91" s="68"/>
      <c r="CY91" s="68"/>
      <c r="CZ91" s="68"/>
      <c r="DA91" s="68"/>
      <c r="DB91" s="68"/>
      <c r="DC91" s="68"/>
      <c r="DD91" s="68"/>
    </row>
    <row r="92" spans="1:109" s="66" customFormat="1" ht="21.95" customHeight="1" x14ac:dyDescent="0.2">
      <c r="A92" s="69" t="s">
        <v>280</v>
      </c>
      <c r="B92" s="92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  <c r="BZ92" s="68"/>
      <c r="CA92" s="68"/>
      <c r="CB92" s="68"/>
      <c r="CC92" s="68"/>
      <c r="CD92" s="68"/>
      <c r="CE92" s="68"/>
      <c r="CF92" s="68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68"/>
      <c r="CV92" s="68"/>
      <c r="CW92" s="68"/>
      <c r="CX92" s="68"/>
      <c r="CY92" s="68"/>
      <c r="CZ92" s="68"/>
      <c r="DA92" s="68"/>
      <c r="DB92" s="68"/>
      <c r="DC92" s="68"/>
      <c r="DD92" s="68"/>
    </row>
    <row r="93" spans="1:109" s="66" customFormat="1" ht="11.1" customHeight="1" x14ac:dyDescent="0.2">
      <c r="A93" s="67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  <c r="BX93" s="68"/>
      <c r="BY93" s="68"/>
      <c r="BZ93" s="68"/>
      <c r="CA93" s="68"/>
      <c r="CB93" s="68"/>
      <c r="CC93" s="68"/>
      <c r="CD93" s="68"/>
      <c r="CE93" s="68"/>
      <c r="CF93" s="68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68"/>
      <c r="CV93" s="68"/>
      <c r="CW93" s="68"/>
      <c r="CX93" s="68"/>
      <c r="CY93" s="68"/>
      <c r="CZ93" s="68"/>
      <c r="DA93" s="68"/>
      <c r="DB93" s="68"/>
      <c r="DC93" s="68"/>
      <c r="DD93" s="68"/>
    </row>
    <row r="94" spans="1:109" s="66" customFormat="1" ht="21.95" customHeight="1" x14ac:dyDescent="0.2">
      <c r="A94" s="70" t="s">
        <v>281</v>
      </c>
      <c r="B94" s="72">
        <v>66749</v>
      </c>
      <c r="C94" s="72">
        <v>17620</v>
      </c>
      <c r="D94" s="72">
        <v>17000</v>
      </c>
      <c r="E94" s="72">
        <v>7100</v>
      </c>
      <c r="F94" s="72">
        <v>8836</v>
      </c>
      <c r="G94" s="71">
        <v>0</v>
      </c>
      <c r="H94" s="71">
        <v>0</v>
      </c>
      <c r="I94" s="72">
        <v>505291</v>
      </c>
      <c r="J94" s="72">
        <v>45641</v>
      </c>
      <c r="K94" s="72">
        <v>173728</v>
      </c>
      <c r="L94" s="71">
        <v>996</v>
      </c>
      <c r="M94" s="71">
        <v>0</v>
      </c>
      <c r="N94" s="72">
        <v>65120</v>
      </c>
      <c r="O94" s="71">
        <v>605</v>
      </c>
      <c r="P94" s="72">
        <v>41849</v>
      </c>
      <c r="Q94" s="71">
        <v>463</v>
      </c>
      <c r="R94" s="72">
        <v>31053</v>
      </c>
      <c r="S94" s="72">
        <v>21636</v>
      </c>
      <c r="T94" s="72">
        <v>29626</v>
      </c>
      <c r="U94" s="72">
        <v>24491</v>
      </c>
      <c r="V94" s="72">
        <v>79474</v>
      </c>
      <c r="W94" s="72">
        <v>21249</v>
      </c>
      <c r="X94" s="72">
        <v>42627</v>
      </c>
      <c r="Y94" s="72">
        <v>25135</v>
      </c>
      <c r="Z94" s="72">
        <v>66866</v>
      </c>
      <c r="AA94" s="72">
        <v>25289</v>
      </c>
      <c r="AB94" s="72">
        <v>49485</v>
      </c>
      <c r="AC94" s="72">
        <v>57485</v>
      </c>
      <c r="AD94" s="72">
        <v>33628</v>
      </c>
      <c r="AE94" s="72">
        <v>175252</v>
      </c>
      <c r="AF94" s="72">
        <v>41803</v>
      </c>
      <c r="AG94" s="72">
        <v>41187</v>
      </c>
      <c r="AH94" s="72">
        <v>43639</v>
      </c>
      <c r="AI94" s="72">
        <v>69544</v>
      </c>
      <c r="AJ94" s="72">
        <v>18558</v>
      </c>
      <c r="AK94" s="72">
        <v>39744</v>
      </c>
      <c r="AL94" s="72">
        <v>48553</v>
      </c>
      <c r="AM94" s="72">
        <v>30173</v>
      </c>
      <c r="AN94" s="72">
        <v>28353</v>
      </c>
      <c r="AO94" s="72">
        <v>12342</v>
      </c>
      <c r="AP94" s="72">
        <v>20975</v>
      </c>
      <c r="AQ94" s="72">
        <v>34380</v>
      </c>
      <c r="AR94" s="72">
        <v>10436</v>
      </c>
      <c r="AS94" s="72">
        <v>6260</v>
      </c>
      <c r="AT94" s="71">
        <v>0</v>
      </c>
      <c r="AU94" s="72">
        <v>7253</v>
      </c>
      <c r="AV94" s="72">
        <v>1662</v>
      </c>
      <c r="AW94" s="72">
        <v>3613</v>
      </c>
      <c r="AX94" s="71">
        <v>0</v>
      </c>
      <c r="AY94" s="71">
        <v>43</v>
      </c>
      <c r="AZ94" s="71">
        <v>4</v>
      </c>
      <c r="BA94" s="71">
        <v>58</v>
      </c>
      <c r="BB94" s="71">
        <v>0</v>
      </c>
      <c r="BC94" s="71">
        <v>0</v>
      </c>
      <c r="BD94" s="71">
        <v>0</v>
      </c>
      <c r="BE94" s="71">
        <v>0</v>
      </c>
      <c r="BF94" s="71">
        <v>17</v>
      </c>
      <c r="BG94" s="71">
        <v>992</v>
      </c>
      <c r="BH94" s="71">
        <v>22</v>
      </c>
      <c r="BI94" s="71">
        <v>13</v>
      </c>
      <c r="BJ94" s="71">
        <v>7</v>
      </c>
      <c r="BK94" s="71">
        <v>36</v>
      </c>
      <c r="BL94" s="71">
        <v>14</v>
      </c>
      <c r="BM94" s="71">
        <v>12</v>
      </c>
      <c r="BN94" s="71">
        <v>12</v>
      </c>
      <c r="BO94" s="71">
        <v>500</v>
      </c>
      <c r="BP94" s="71">
        <v>55</v>
      </c>
      <c r="BQ94" s="71">
        <v>25</v>
      </c>
      <c r="BR94" s="71">
        <v>4</v>
      </c>
      <c r="BS94" s="71">
        <v>1</v>
      </c>
      <c r="BT94" s="71">
        <v>42</v>
      </c>
      <c r="BU94" s="71">
        <v>9</v>
      </c>
      <c r="BV94" s="71">
        <v>20</v>
      </c>
      <c r="BW94" s="71">
        <v>39</v>
      </c>
      <c r="BX94" s="71">
        <v>29</v>
      </c>
      <c r="BY94" s="71">
        <v>13</v>
      </c>
      <c r="BZ94" s="71">
        <v>0</v>
      </c>
      <c r="CA94" s="71">
        <v>20</v>
      </c>
      <c r="CB94" s="72">
        <v>6500</v>
      </c>
      <c r="CC94" s="72">
        <v>17600</v>
      </c>
      <c r="CD94" s="72">
        <v>102664</v>
      </c>
      <c r="CE94" s="71">
        <v>0</v>
      </c>
      <c r="CF94" s="71">
        <v>11</v>
      </c>
      <c r="CG94" s="72">
        <v>227951</v>
      </c>
      <c r="CH94" s="72">
        <v>70350</v>
      </c>
      <c r="CI94" s="71">
        <v>12</v>
      </c>
      <c r="CJ94" s="71">
        <v>0</v>
      </c>
      <c r="CK94" s="71">
        <v>0</v>
      </c>
      <c r="CL94" s="71">
        <v>0</v>
      </c>
      <c r="CM94" s="71">
        <v>9</v>
      </c>
      <c r="CN94" s="71">
        <v>0</v>
      </c>
      <c r="CO94" s="71">
        <v>12</v>
      </c>
      <c r="CP94" s="72">
        <v>3900</v>
      </c>
      <c r="CQ94" s="72">
        <v>8603</v>
      </c>
      <c r="CR94" s="71">
        <v>0</v>
      </c>
      <c r="CS94" s="72">
        <v>134858</v>
      </c>
      <c r="CT94" s="72">
        <v>136987</v>
      </c>
      <c r="CU94" s="72">
        <v>4025</v>
      </c>
      <c r="CV94" s="72">
        <v>184869</v>
      </c>
      <c r="CW94" s="72">
        <v>175276</v>
      </c>
      <c r="CX94" s="72">
        <v>75907</v>
      </c>
      <c r="CY94" s="72">
        <v>90240</v>
      </c>
      <c r="CZ94" s="72">
        <v>127898</v>
      </c>
      <c r="DA94" s="72">
        <v>108648</v>
      </c>
      <c r="DB94" s="72">
        <v>113621</v>
      </c>
      <c r="DC94" s="72">
        <v>58741</v>
      </c>
      <c r="DD94" s="72">
        <v>160159</v>
      </c>
    </row>
    <row r="95" spans="1:109" ht="11.1" customHeight="1" x14ac:dyDescent="0.2">
      <c r="A95" s="60" t="s">
        <v>282</v>
      </c>
      <c r="B95" s="63">
        <v>160</v>
      </c>
      <c r="C95" s="63"/>
      <c r="D95" s="63"/>
      <c r="E95" s="63"/>
      <c r="F95" s="61">
        <v>2100</v>
      </c>
      <c r="G95" s="63"/>
      <c r="H95" s="63"/>
      <c r="I95" s="61">
        <v>12291</v>
      </c>
      <c r="J95" s="61">
        <v>45641</v>
      </c>
      <c r="K95" s="61">
        <f>3780+150</f>
        <v>3930</v>
      </c>
      <c r="L95" s="63"/>
      <c r="M95" s="63"/>
      <c r="N95" s="63"/>
      <c r="O95" s="63"/>
      <c r="P95" s="61">
        <v>6620</v>
      </c>
      <c r="Q95" s="63"/>
      <c r="R95" s="61">
        <v>3686</v>
      </c>
      <c r="S95" s="61">
        <v>3160</v>
      </c>
      <c r="T95" s="61">
        <v>3835</v>
      </c>
      <c r="U95" s="61">
        <v>3452</v>
      </c>
      <c r="V95" s="61">
        <v>11482</v>
      </c>
      <c r="W95" s="61">
        <v>1920</v>
      </c>
      <c r="X95" s="61">
        <v>4966</v>
      </c>
      <c r="Y95" s="61">
        <v>1826</v>
      </c>
      <c r="Z95" s="61">
        <v>3794</v>
      </c>
      <c r="AA95" s="61">
        <v>3357</v>
      </c>
      <c r="AB95" s="61">
        <v>6762</v>
      </c>
      <c r="AC95" s="61">
        <v>7659</v>
      </c>
      <c r="AD95" s="61">
        <v>4525</v>
      </c>
      <c r="AE95" s="61">
        <v>13340</v>
      </c>
      <c r="AF95" s="61">
        <v>4923</v>
      </c>
      <c r="AG95" s="61">
        <v>2910</v>
      </c>
      <c r="AH95" s="61">
        <v>4096</v>
      </c>
      <c r="AI95" s="61">
        <v>6616</v>
      </c>
      <c r="AJ95" s="61">
        <v>2439</v>
      </c>
      <c r="AK95" s="61">
        <v>2084</v>
      </c>
      <c r="AL95" s="61">
        <v>6373</v>
      </c>
      <c r="AM95" s="61">
        <v>3042</v>
      </c>
      <c r="AN95" s="61">
        <v>4149</v>
      </c>
      <c r="AO95" s="61">
        <v>2420</v>
      </c>
      <c r="AP95" s="61">
        <v>3722</v>
      </c>
      <c r="AQ95" s="63"/>
      <c r="AR95" s="61">
        <v>2674</v>
      </c>
      <c r="AS95" s="61">
        <v>1340</v>
      </c>
      <c r="AT95" s="63"/>
      <c r="AU95" s="62">
        <v>494</v>
      </c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2">
        <v>992</v>
      </c>
      <c r="BH95" s="63"/>
      <c r="BI95" s="63"/>
      <c r="BJ95" s="63"/>
      <c r="BK95" s="63"/>
      <c r="BL95" s="63"/>
      <c r="BM95" s="63"/>
      <c r="BN95" s="63"/>
      <c r="BO95" s="63"/>
      <c r="BP95" s="63"/>
      <c r="BQ95" s="63"/>
      <c r="BR95" s="63"/>
      <c r="BS95" s="63"/>
      <c r="BT95" s="63"/>
      <c r="BU95" s="63"/>
      <c r="BV95" s="63"/>
      <c r="BW95" s="63"/>
      <c r="BX95" s="63"/>
      <c r="BY95" s="63"/>
      <c r="BZ95" s="63"/>
      <c r="CA95" s="63"/>
      <c r="CB95" s="63"/>
      <c r="CC95" s="63"/>
      <c r="CD95" s="61">
        <v>23498</v>
      </c>
      <c r="CE95" s="63"/>
      <c r="CF95" s="63"/>
      <c r="CG95" s="61">
        <f>27530+20</f>
        <v>27550</v>
      </c>
      <c r="CH95" s="63">
        <v>3196</v>
      </c>
      <c r="CI95" s="63"/>
      <c r="CJ95" s="63"/>
      <c r="CK95" s="63"/>
      <c r="CL95" s="63"/>
      <c r="CM95" s="63"/>
      <c r="CN95" s="63"/>
      <c r="CO95" s="63"/>
      <c r="CP95" s="63"/>
      <c r="CQ95" s="63"/>
      <c r="CR95" s="63"/>
      <c r="CS95" s="63">
        <v>9850</v>
      </c>
      <c r="CT95" s="61">
        <v>136987</v>
      </c>
      <c r="CU95" s="63"/>
      <c r="CV95" s="61">
        <v>1415</v>
      </c>
      <c r="CW95" s="63"/>
      <c r="CX95" s="61">
        <v>10077</v>
      </c>
      <c r="CY95" s="61">
        <v>12574</v>
      </c>
      <c r="CZ95" s="61">
        <v>15956</v>
      </c>
      <c r="DA95" s="61">
        <v>9984</v>
      </c>
      <c r="DB95" s="61">
        <v>16178</v>
      </c>
      <c r="DC95" s="61">
        <v>5985</v>
      </c>
      <c r="DD95" s="63"/>
      <c r="DE95"/>
    </row>
    <row r="96" spans="1:109" ht="11.1" customHeight="1" x14ac:dyDescent="0.2">
      <c r="A96" s="60" t="s">
        <v>283</v>
      </c>
      <c r="B96" s="63">
        <v>850</v>
      </c>
      <c r="C96" s="63"/>
      <c r="D96" s="63"/>
      <c r="E96" s="63"/>
      <c r="F96" s="63"/>
      <c r="G96" s="63"/>
      <c r="H96" s="63"/>
      <c r="I96" s="61">
        <v>9753</v>
      </c>
      <c r="J96" s="63"/>
      <c r="K96" s="61">
        <f>1132+240</f>
        <v>1372</v>
      </c>
      <c r="L96" s="63"/>
      <c r="M96" s="63"/>
      <c r="N96" s="61">
        <v>3300</v>
      </c>
      <c r="O96" s="63"/>
      <c r="P96" s="63"/>
      <c r="Q96" s="63"/>
      <c r="R96" s="63"/>
      <c r="S96" s="63"/>
      <c r="T96" s="63"/>
      <c r="U96" s="63"/>
      <c r="V96" s="61">
        <v>1516</v>
      </c>
      <c r="W96" s="63"/>
      <c r="X96" s="63"/>
      <c r="Y96" s="63"/>
      <c r="Z96" s="63"/>
      <c r="AA96" s="63"/>
      <c r="AB96" s="63"/>
      <c r="AC96" s="62">
        <v>120</v>
      </c>
      <c r="AD96" s="63"/>
      <c r="AE96" s="62">
        <v>350</v>
      </c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  <c r="BH96" s="63"/>
      <c r="BI96" s="63"/>
      <c r="BJ96" s="63"/>
      <c r="BK96" s="63"/>
      <c r="BL96" s="63"/>
      <c r="BM96" s="63"/>
      <c r="BN96" s="63"/>
      <c r="BO96" s="63">
        <v>500</v>
      </c>
      <c r="BP96" s="63"/>
      <c r="BQ96" s="63"/>
      <c r="BR96" s="63"/>
      <c r="BS96" s="63"/>
      <c r="BT96" s="63"/>
      <c r="BU96" s="63"/>
      <c r="BV96" s="63"/>
      <c r="BW96" s="63"/>
      <c r="BX96" s="63"/>
      <c r="BY96" s="63"/>
      <c r="BZ96" s="63"/>
      <c r="CA96" s="63"/>
      <c r="CB96" s="63"/>
      <c r="CC96" s="63"/>
      <c r="CD96" s="63"/>
      <c r="CE96" s="63"/>
      <c r="CF96" s="63"/>
      <c r="CG96" s="61">
        <f>1290+25</f>
        <v>1315</v>
      </c>
      <c r="CH96" s="63">
        <v>10705</v>
      </c>
      <c r="CI96" s="63"/>
      <c r="CJ96" s="63"/>
      <c r="CK96" s="63"/>
      <c r="CL96" s="63"/>
      <c r="CM96" s="63"/>
      <c r="CN96" s="63"/>
      <c r="CO96" s="63"/>
      <c r="CP96" s="63"/>
      <c r="CQ96" s="63"/>
      <c r="CR96" s="63"/>
      <c r="CS96" s="62">
        <f>365+4100</f>
        <v>4465</v>
      </c>
      <c r="CT96" s="63"/>
      <c r="CU96" s="63"/>
      <c r="CV96" s="62">
        <v>950</v>
      </c>
      <c r="CW96" s="63"/>
      <c r="CX96" s="61">
        <v>4063</v>
      </c>
      <c r="CY96" s="63"/>
      <c r="CZ96" s="62">
        <v>686</v>
      </c>
      <c r="DA96" s="63"/>
      <c r="DB96" s="62">
        <v>311</v>
      </c>
      <c r="DC96" s="63"/>
      <c r="DD96" s="63"/>
      <c r="DE96"/>
    </row>
    <row r="97" spans="1:109" ht="11.1" customHeight="1" x14ac:dyDescent="0.2">
      <c r="A97" s="60" t="s">
        <v>284</v>
      </c>
      <c r="B97" s="63"/>
      <c r="C97" s="63"/>
      <c r="D97" s="63"/>
      <c r="E97" s="63"/>
      <c r="F97" s="63"/>
      <c r="G97" s="63"/>
      <c r="H97" s="63"/>
      <c r="I97" s="61">
        <v>10893</v>
      </c>
      <c r="J97" s="63"/>
      <c r="K97" s="61">
        <v>4087</v>
      </c>
      <c r="L97" s="63"/>
      <c r="M97" s="63"/>
      <c r="N97" s="63"/>
      <c r="O97" s="63"/>
      <c r="P97" s="63"/>
      <c r="Q97" s="63"/>
      <c r="R97" s="63"/>
      <c r="S97" s="62">
        <v>426</v>
      </c>
      <c r="T97" s="63"/>
      <c r="U97" s="63"/>
      <c r="V97" s="63"/>
      <c r="W97" s="63"/>
      <c r="X97" s="63"/>
      <c r="Y97" s="63"/>
      <c r="Z97" s="63"/>
      <c r="AA97" s="63"/>
      <c r="AB97" s="62">
        <v>120</v>
      </c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2">
        <v>750</v>
      </c>
      <c r="AQ97" s="63"/>
      <c r="AR97" s="63"/>
      <c r="AS97" s="63"/>
      <c r="AT97" s="63"/>
      <c r="AU97" s="63"/>
      <c r="AV97" s="63"/>
      <c r="AW97" s="62">
        <v>24</v>
      </c>
      <c r="AX97" s="63"/>
      <c r="AY97" s="63"/>
      <c r="AZ97" s="63"/>
      <c r="BA97" s="63"/>
      <c r="BB97" s="63"/>
      <c r="BC97" s="63"/>
      <c r="BD97" s="63"/>
      <c r="BE97" s="63"/>
      <c r="BF97" s="63"/>
      <c r="BG97" s="63"/>
      <c r="BH97" s="63"/>
      <c r="BI97" s="63"/>
      <c r="BJ97" s="63"/>
      <c r="BK97" s="63"/>
      <c r="BL97" s="63"/>
      <c r="BM97" s="63"/>
      <c r="BN97" s="63"/>
      <c r="BO97" s="63"/>
      <c r="BP97" s="63"/>
      <c r="BQ97" s="63"/>
      <c r="BR97" s="63"/>
      <c r="BS97" s="63"/>
      <c r="BT97" s="63"/>
      <c r="BU97" s="63"/>
      <c r="BV97" s="63"/>
      <c r="BW97" s="63"/>
      <c r="BX97" s="63"/>
      <c r="BY97" s="63"/>
      <c r="BZ97" s="63"/>
      <c r="CA97" s="63"/>
      <c r="CB97" s="63"/>
      <c r="CC97" s="63"/>
      <c r="CD97" s="63"/>
      <c r="CE97" s="63"/>
      <c r="CF97" s="63"/>
      <c r="CG97" s="63"/>
      <c r="CH97" s="63"/>
      <c r="CI97" s="63"/>
      <c r="CJ97" s="63"/>
      <c r="CK97" s="63"/>
      <c r="CL97" s="63"/>
      <c r="CM97" s="63"/>
      <c r="CN97" s="63"/>
      <c r="CO97" s="63"/>
      <c r="CP97" s="63"/>
      <c r="CQ97" s="63"/>
      <c r="CR97" s="63"/>
      <c r="CS97" s="61">
        <v>1900</v>
      </c>
      <c r="CT97" s="63"/>
      <c r="CU97" s="63"/>
      <c r="CV97" s="62">
        <v>980</v>
      </c>
      <c r="CW97" s="62">
        <v>683</v>
      </c>
      <c r="CX97" s="63"/>
      <c r="CY97" s="63"/>
      <c r="CZ97" s="63"/>
      <c r="DA97" s="63"/>
      <c r="DB97" s="62">
        <v>515</v>
      </c>
      <c r="DC97" s="63"/>
      <c r="DD97" s="63"/>
      <c r="DE97"/>
    </row>
    <row r="98" spans="1:109" ht="11.1" customHeight="1" x14ac:dyDescent="0.2">
      <c r="A98" s="60" t="s">
        <v>285</v>
      </c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3"/>
      <c r="AW98" s="63"/>
      <c r="AX98" s="63"/>
      <c r="AY98" s="63"/>
      <c r="AZ98" s="63"/>
      <c r="BA98" s="63"/>
      <c r="BB98" s="63"/>
      <c r="BC98" s="63"/>
      <c r="BD98" s="63"/>
      <c r="BE98" s="63"/>
      <c r="BF98" s="63"/>
      <c r="BG98" s="63"/>
      <c r="BH98" s="63"/>
      <c r="BI98" s="63"/>
      <c r="BJ98" s="63"/>
      <c r="BK98" s="63"/>
      <c r="BL98" s="63"/>
      <c r="BM98" s="63"/>
      <c r="BN98" s="63"/>
      <c r="BO98" s="63"/>
      <c r="BP98" s="63"/>
      <c r="BQ98" s="63"/>
      <c r="BR98" s="63"/>
      <c r="BS98" s="63"/>
      <c r="BT98" s="63"/>
      <c r="BU98" s="63"/>
      <c r="BV98" s="63"/>
      <c r="BW98" s="63"/>
      <c r="BX98" s="63"/>
      <c r="BY98" s="63"/>
      <c r="BZ98" s="63"/>
      <c r="CA98" s="63"/>
      <c r="CB98" s="63"/>
      <c r="CC98" s="63"/>
      <c r="CD98" s="63"/>
      <c r="CE98" s="63"/>
      <c r="CF98" s="63"/>
      <c r="CG98" s="63"/>
      <c r="CH98" s="63"/>
      <c r="CI98" s="63"/>
      <c r="CJ98" s="63"/>
      <c r="CK98" s="63"/>
      <c r="CL98" s="63"/>
      <c r="CM98" s="63"/>
      <c r="CN98" s="63"/>
      <c r="CO98" s="63"/>
      <c r="CP98" s="63"/>
      <c r="CQ98" s="63"/>
      <c r="CR98" s="63"/>
      <c r="CS98" s="63"/>
      <c r="CT98" s="63"/>
      <c r="CU98" s="63"/>
      <c r="CV98" s="63"/>
      <c r="CW98" s="62">
        <v>636</v>
      </c>
      <c r="CX98" s="63"/>
      <c r="CY98" s="63"/>
      <c r="CZ98" s="63"/>
      <c r="DA98" s="63"/>
      <c r="DB98" s="63"/>
      <c r="DC98" s="63"/>
      <c r="DD98" s="61">
        <v>1027</v>
      </c>
      <c r="DE98"/>
    </row>
    <row r="99" spans="1:109" ht="11.1" customHeight="1" x14ac:dyDescent="0.2">
      <c r="A99" s="60" t="s">
        <v>286</v>
      </c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2">
        <v>850</v>
      </c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2">
        <v>240</v>
      </c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3"/>
      <c r="BB99" s="63"/>
      <c r="BC99" s="63"/>
      <c r="BD99" s="63"/>
      <c r="BE99" s="63"/>
      <c r="BF99" s="63"/>
      <c r="BG99" s="63"/>
      <c r="BH99" s="63"/>
      <c r="BI99" s="63"/>
      <c r="BJ99" s="63"/>
      <c r="BK99" s="63"/>
      <c r="BL99" s="63"/>
      <c r="BM99" s="63"/>
      <c r="BN99" s="63"/>
      <c r="BO99" s="63"/>
      <c r="BP99" s="63"/>
      <c r="BQ99" s="63"/>
      <c r="BR99" s="63"/>
      <c r="BS99" s="63"/>
      <c r="BT99" s="63"/>
      <c r="BU99" s="63"/>
      <c r="BV99" s="63"/>
      <c r="BW99" s="63"/>
      <c r="BX99" s="63"/>
      <c r="BY99" s="63"/>
      <c r="BZ99" s="63"/>
      <c r="CA99" s="63"/>
      <c r="CB99" s="63"/>
      <c r="CC99" s="63"/>
      <c r="CD99" s="63"/>
      <c r="CE99" s="63"/>
      <c r="CF99" s="63"/>
      <c r="CG99" s="63"/>
      <c r="CH99" s="63"/>
      <c r="CI99" s="63"/>
      <c r="CJ99" s="63"/>
      <c r="CK99" s="63"/>
      <c r="CL99" s="63"/>
      <c r="CM99" s="63"/>
      <c r="CN99" s="63"/>
      <c r="CO99" s="63"/>
      <c r="CP99" s="63">
        <v>3900</v>
      </c>
      <c r="CQ99" s="63"/>
      <c r="CR99" s="63"/>
      <c r="CS99" s="63"/>
      <c r="CT99" s="63"/>
      <c r="CU99" s="63"/>
      <c r="CV99" s="62">
        <v>800</v>
      </c>
      <c r="CW99" s="63"/>
      <c r="CX99" s="63"/>
      <c r="CY99" s="63"/>
      <c r="CZ99" s="62">
        <v>131</v>
      </c>
      <c r="DA99" s="62">
        <v>50</v>
      </c>
      <c r="DB99" s="63"/>
      <c r="DC99" s="63"/>
      <c r="DD99" s="63"/>
      <c r="DE99"/>
    </row>
    <row r="100" spans="1:109" ht="11.1" customHeight="1" x14ac:dyDescent="0.2">
      <c r="A100" s="60" t="s">
        <v>287</v>
      </c>
      <c r="B100" s="63">
        <v>76</v>
      </c>
      <c r="C100" s="63"/>
      <c r="D100" s="63"/>
      <c r="E100" s="63">
        <v>7100</v>
      </c>
      <c r="F100" s="62">
        <v>260</v>
      </c>
      <c r="G100" s="63"/>
      <c r="H100" s="63"/>
      <c r="I100" s="61">
        <v>13200</v>
      </c>
      <c r="J100" s="63"/>
      <c r="K100" s="63"/>
      <c r="L100" s="63"/>
      <c r="M100" s="63"/>
      <c r="N100" s="63"/>
      <c r="O100" s="63"/>
      <c r="P100" s="63"/>
      <c r="Q100" s="63"/>
      <c r="R100" s="62">
        <v>300</v>
      </c>
      <c r="S100" s="63"/>
      <c r="T100" s="61">
        <v>1127</v>
      </c>
      <c r="U100" s="61">
        <v>1763</v>
      </c>
      <c r="V100" s="61">
        <v>1070</v>
      </c>
      <c r="W100" s="63"/>
      <c r="X100" s="61">
        <v>1870</v>
      </c>
      <c r="Y100" s="62">
        <v>256</v>
      </c>
      <c r="Z100" s="62">
        <v>900</v>
      </c>
      <c r="AA100" s="61">
        <v>1270</v>
      </c>
      <c r="AB100" s="62">
        <v>23</v>
      </c>
      <c r="AC100" s="62">
        <v>490</v>
      </c>
      <c r="AD100" s="62">
        <v>600</v>
      </c>
      <c r="AE100" s="61">
        <v>2070</v>
      </c>
      <c r="AF100" s="61">
        <v>2574</v>
      </c>
      <c r="AG100" s="61">
        <v>1391</v>
      </c>
      <c r="AH100" s="62">
        <v>558</v>
      </c>
      <c r="AI100" s="62">
        <v>795</v>
      </c>
      <c r="AJ100" s="62">
        <v>640</v>
      </c>
      <c r="AK100" s="61">
        <v>2400</v>
      </c>
      <c r="AL100" s="61">
        <v>1127</v>
      </c>
      <c r="AM100" s="62">
        <v>135</v>
      </c>
      <c r="AN100" s="62">
        <v>460</v>
      </c>
      <c r="AO100" s="62">
        <v>305</v>
      </c>
      <c r="AP100" s="61">
        <v>1190</v>
      </c>
      <c r="AQ100" s="62">
        <v>550</v>
      </c>
      <c r="AR100" s="63"/>
      <c r="AS100" s="62">
        <v>241</v>
      </c>
      <c r="AT100" s="63"/>
      <c r="AU100" s="62">
        <v>156</v>
      </c>
      <c r="AV100" s="62">
        <v>167</v>
      </c>
      <c r="AW100" s="62">
        <v>36</v>
      </c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  <c r="BM100" s="63"/>
      <c r="BN100" s="63"/>
      <c r="BO100" s="63"/>
      <c r="BP100" s="63"/>
      <c r="BQ100" s="63"/>
      <c r="BR100" s="63"/>
      <c r="BS100" s="63"/>
      <c r="BT100" s="63"/>
      <c r="BU100" s="63"/>
      <c r="BV100" s="63"/>
      <c r="BW100" s="63"/>
      <c r="BX100" s="63"/>
      <c r="BY100" s="63"/>
      <c r="BZ100" s="63"/>
      <c r="CA100" s="63"/>
      <c r="CB100" s="63"/>
      <c r="CC100" s="63"/>
      <c r="CD100" s="63"/>
      <c r="CE100" s="63"/>
      <c r="CF100" s="63"/>
      <c r="CG100" s="63"/>
      <c r="CH100" s="63">
        <v>1143</v>
      </c>
      <c r="CI100" s="63"/>
      <c r="CJ100" s="63"/>
      <c r="CK100" s="63"/>
      <c r="CL100" s="63"/>
      <c r="CM100" s="63"/>
      <c r="CN100" s="63"/>
      <c r="CO100" s="63"/>
      <c r="CP100" s="63"/>
      <c r="CQ100" s="62">
        <v>260</v>
      </c>
      <c r="CR100" s="63"/>
      <c r="CS100" s="61">
        <v>2000</v>
      </c>
      <c r="CT100" s="63"/>
      <c r="CU100" s="63"/>
      <c r="CV100" s="61">
        <v>2205</v>
      </c>
      <c r="CW100" s="61">
        <v>1266</v>
      </c>
      <c r="CX100" s="62">
        <v>386</v>
      </c>
      <c r="CY100" s="61">
        <v>3423</v>
      </c>
      <c r="CZ100" s="61">
        <v>1469</v>
      </c>
      <c r="DA100" s="61">
        <v>4815</v>
      </c>
      <c r="DB100" s="63"/>
      <c r="DC100" s="63"/>
      <c r="DD100" s="62">
        <v>458</v>
      </c>
      <c r="DE100"/>
    </row>
    <row r="101" spans="1:109" ht="11.1" customHeight="1" x14ac:dyDescent="0.2">
      <c r="A101" s="60" t="s">
        <v>288</v>
      </c>
      <c r="B101" s="63"/>
      <c r="C101" s="63"/>
      <c r="D101" s="63"/>
      <c r="E101" s="63"/>
      <c r="F101" s="63"/>
      <c r="G101" s="63"/>
      <c r="H101" s="63"/>
      <c r="I101" s="61">
        <v>14849</v>
      </c>
      <c r="J101" s="63"/>
      <c r="K101" s="61">
        <v>6758</v>
      </c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1">
        <v>1350</v>
      </c>
      <c r="AA101" s="63"/>
      <c r="AB101" s="63"/>
      <c r="AC101" s="63"/>
      <c r="AD101" s="63"/>
      <c r="AE101" s="62">
        <v>400</v>
      </c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  <c r="BH101" s="63"/>
      <c r="BI101" s="63"/>
      <c r="BJ101" s="63"/>
      <c r="BK101" s="63"/>
      <c r="BL101" s="63"/>
      <c r="BM101" s="63"/>
      <c r="BN101" s="63"/>
      <c r="BO101" s="63"/>
      <c r="BP101" s="63"/>
      <c r="BQ101" s="63"/>
      <c r="BR101" s="63"/>
      <c r="BS101" s="63"/>
      <c r="BT101" s="63"/>
      <c r="BU101" s="63"/>
      <c r="BV101" s="63"/>
      <c r="BW101" s="63"/>
      <c r="BX101" s="63"/>
      <c r="BY101" s="63"/>
      <c r="BZ101" s="63"/>
      <c r="CA101" s="63"/>
      <c r="CB101" s="63"/>
      <c r="CC101" s="63"/>
      <c r="CD101" s="63"/>
      <c r="CE101" s="63"/>
      <c r="CF101" s="63"/>
      <c r="CG101" s="61">
        <v>1725</v>
      </c>
      <c r="CH101" s="63"/>
      <c r="CI101" s="63"/>
      <c r="CJ101" s="63"/>
      <c r="CK101" s="63"/>
      <c r="CL101" s="63"/>
      <c r="CM101" s="63"/>
      <c r="CN101" s="63"/>
      <c r="CO101" s="63"/>
      <c r="CP101" s="63"/>
      <c r="CQ101" s="63"/>
      <c r="CR101" s="63"/>
      <c r="CS101" s="63"/>
      <c r="CT101" s="63"/>
      <c r="CU101" s="63"/>
      <c r="CV101" s="63"/>
      <c r="CW101" s="63"/>
      <c r="CX101" s="63"/>
      <c r="CY101" s="62">
        <v>440</v>
      </c>
      <c r="CZ101" s="63"/>
      <c r="DA101" s="63"/>
      <c r="DB101" s="62">
        <v>693</v>
      </c>
      <c r="DC101" s="62">
        <v>250</v>
      </c>
      <c r="DD101" s="63"/>
      <c r="DE101"/>
    </row>
    <row r="102" spans="1:109" ht="11.1" customHeight="1" x14ac:dyDescent="0.2">
      <c r="A102" s="60" t="s">
        <v>289</v>
      </c>
      <c r="B102" s="63"/>
      <c r="C102" s="63"/>
      <c r="D102" s="63"/>
      <c r="E102" s="63"/>
      <c r="F102" s="63"/>
      <c r="G102" s="63"/>
      <c r="H102" s="63"/>
      <c r="I102" s="62">
        <v>677</v>
      </c>
      <c r="J102" s="63"/>
      <c r="K102" s="62">
        <v>273</v>
      </c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2">
        <v>105</v>
      </c>
      <c r="AB102" s="63"/>
      <c r="AC102" s="63"/>
      <c r="AD102" s="63"/>
      <c r="AE102" s="61">
        <v>3200</v>
      </c>
      <c r="AF102" s="63"/>
      <c r="AG102" s="63"/>
      <c r="AH102" s="62">
        <v>277</v>
      </c>
      <c r="AI102" s="63"/>
      <c r="AJ102" s="63"/>
      <c r="AK102" s="63"/>
      <c r="AL102" s="63"/>
      <c r="AM102" s="63"/>
      <c r="AN102" s="63"/>
      <c r="AO102" s="63"/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  <c r="BH102" s="63"/>
      <c r="BI102" s="63"/>
      <c r="BJ102" s="63"/>
      <c r="BK102" s="63"/>
      <c r="BL102" s="63"/>
      <c r="BM102" s="63"/>
      <c r="BN102" s="63"/>
      <c r="BO102" s="63"/>
      <c r="BP102" s="63"/>
      <c r="BQ102" s="63"/>
      <c r="BR102" s="63"/>
      <c r="BS102" s="63"/>
      <c r="BT102" s="63"/>
      <c r="BU102" s="63"/>
      <c r="BV102" s="63"/>
      <c r="BW102" s="63"/>
      <c r="BX102" s="63"/>
      <c r="BY102" s="63"/>
      <c r="BZ102" s="63"/>
      <c r="CA102" s="63"/>
      <c r="CB102" s="63"/>
      <c r="CC102" s="63"/>
      <c r="CD102" s="63"/>
      <c r="CE102" s="63"/>
      <c r="CF102" s="63"/>
      <c r="CG102" s="62">
        <v>556</v>
      </c>
      <c r="CH102" s="63"/>
      <c r="CI102" s="63"/>
      <c r="CJ102" s="63"/>
      <c r="CK102" s="63"/>
      <c r="CL102" s="63"/>
      <c r="CM102" s="63"/>
      <c r="CN102" s="63"/>
      <c r="CO102" s="63"/>
      <c r="CP102" s="63"/>
      <c r="CQ102" s="63"/>
      <c r="CR102" s="63"/>
      <c r="CS102" s="63"/>
      <c r="CT102" s="63"/>
      <c r="CU102" s="63"/>
      <c r="CV102" s="63"/>
      <c r="CW102" s="63"/>
      <c r="CX102" s="63"/>
      <c r="CY102" s="62">
        <v>88</v>
      </c>
      <c r="CZ102" s="62">
        <v>211</v>
      </c>
      <c r="DA102" s="63"/>
      <c r="DB102" s="62">
        <v>112</v>
      </c>
      <c r="DC102" s="63"/>
      <c r="DD102" s="63"/>
      <c r="DE102"/>
    </row>
    <row r="103" spans="1:109" ht="11.1" customHeight="1" x14ac:dyDescent="0.2">
      <c r="A103" s="60" t="s">
        <v>290</v>
      </c>
      <c r="B103" s="63"/>
      <c r="C103" s="63"/>
      <c r="D103" s="63"/>
      <c r="E103" s="63"/>
      <c r="F103" s="63"/>
      <c r="G103" s="63"/>
      <c r="H103" s="63"/>
      <c r="I103" s="61">
        <v>35122</v>
      </c>
      <c r="J103" s="63"/>
      <c r="K103" s="61">
        <v>1970</v>
      </c>
      <c r="L103" s="63"/>
      <c r="M103" s="63"/>
      <c r="N103" s="61">
        <v>1500</v>
      </c>
      <c r="O103" s="63"/>
      <c r="P103" s="63"/>
      <c r="Q103" s="63"/>
      <c r="R103" s="63"/>
      <c r="S103" s="63"/>
      <c r="T103" s="63"/>
      <c r="U103" s="63"/>
      <c r="V103" s="62">
        <v>850</v>
      </c>
      <c r="W103" s="62">
        <v>375</v>
      </c>
      <c r="X103" s="63"/>
      <c r="Y103" s="63"/>
      <c r="Z103" s="63"/>
      <c r="AA103" s="62">
        <v>218</v>
      </c>
      <c r="AB103" s="62">
        <v>343</v>
      </c>
      <c r="AC103" s="62">
        <v>101</v>
      </c>
      <c r="AD103" s="63"/>
      <c r="AE103" s="61">
        <v>6500</v>
      </c>
      <c r="AF103" s="63"/>
      <c r="AG103" s="62">
        <v>991</v>
      </c>
      <c r="AH103" s="61">
        <v>1016</v>
      </c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3"/>
      <c r="BK103" s="63"/>
      <c r="BL103" s="63"/>
      <c r="BM103" s="63"/>
      <c r="BN103" s="63"/>
      <c r="BO103" s="63"/>
      <c r="BP103" s="63"/>
      <c r="BQ103" s="63"/>
      <c r="BR103" s="63"/>
      <c r="BS103" s="63"/>
      <c r="BT103" s="63"/>
      <c r="BU103" s="63"/>
      <c r="BV103" s="63"/>
      <c r="BW103" s="63"/>
      <c r="BX103" s="63"/>
      <c r="BY103" s="63"/>
      <c r="BZ103" s="63"/>
      <c r="CA103" s="63"/>
      <c r="CB103" s="63"/>
      <c r="CC103" s="63"/>
      <c r="CD103" s="63"/>
      <c r="CE103" s="63"/>
      <c r="CF103" s="63"/>
      <c r="CG103" s="61">
        <v>2961</v>
      </c>
      <c r="CH103" s="63"/>
      <c r="CI103" s="63"/>
      <c r="CJ103" s="63"/>
      <c r="CK103" s="63"/>
      <c r="CL103" s="63"/>
      <c r="CM103" s="63"/>
      <c r="CN103" s="63"/>
      <c r="CO103" s="63"/>
      <c r="CP103" s="63"/>
      <c r="CQ103" s="63"/>
      <c r="CR103" s="63"/>
      <c r="CS103" s="63"/>
      <c r="CT103" s="63"/>
      <c r="CU103" s="63"/>
      <c r="CV103" s="63"/>
      <c r="CW103" s="63"/>
      <c r="CX103" s="62">
        <v>450</v>
      </c>
      <c r="CY103" s="62">
        <v>467</v>
      </c>
      <c r="CZ103" s="62">
        <v>526</v>
      </c>
      <c r="DA103" s="61">
        <v>2400</v>
      </c>
      <c r="DB103" s="62">
        <v>834</v>
      </c>
      <c r="DC103" s="62">
        <v>200</v>
      </c>
      <c r="DD103" s="63"/>
      <c r="DE103"/>
    </row>
    <row r="104" spans="1:109" ht="11.1" customHeight="1" x14ac:dyDescent="0.2">
      <c r="A104" s="60" t="s">
        <v>291</v>
      </c>
      <c r="B104" s="63"/>
      <c r="C104" s="63"/>
      <c r="D104" s="63"/>
      <c r="E104" s="63"/>
      <c r="F104" s="63"/>
      <c r="G104" s="63"/>
      <c r="H104" s="63"/>
      <c r="I104" s="61">
        <v>3252</v>
      </c>
      <c r="J104" s="63"/>
      <c r="K104" s="62">
        <v>504</v>
      </c>
      <c r="L104" s="63"/>
      <c r="M104" s="63"/>
      <c r="N104" s="61">
        <v>2000</v>
      </c>
      <c r="O104" s="63"/>
      <c r="P104" s="63"/>
      <c r="Q104" s="63"/>
      <c r="R104" s="63"/>
      <c r="S104" s="63"/>
      <c r="T104" s="63"/>
      <c r="U104" s="63"/>
      <c r="V104" s="61">
        <v>1250</v>
      </c>
      <c r="W104" s="63"/>
      <c r="X104" s="63"/>
      <c r="Y104" s="63"/>
      <c r="Z104" s="63"/>
      <c r="AA104" s="62">
        <v>58</v>
      </c>
      <c r="AB104" s="63"/>
      <c r="AC104" s="62">
        <v>250</v>
      </c>
      <c r="AD104" s="63"/>
      <c r="AE104" s="61">
        <v>6200</v>
      </c>
      <c r="AF104" s="63"/>
      <c r="AG104" s="63"/>
      <c r="AH104" s="62">
        <v>396</v>
      </c>
      <c r="AI104" s="63"/>
      <c r="AJ104" s="63"/>
      <c r="AK104" s="63"/>
      <c r="AL104" s="63"/>
      <c r="AM104" s="63"/>
      <c r="AN104" s="63"/>
      <c r="AO104" s="62">
        <v>1</v>
      </c>
      <c r="AP104" s="63"/>
      <c r="AQ104" s="63"/>
      <c r="AR104" s="63"/>
      <c r="AS104" s="63"/>
      <c r="AT104" s="63"/>
      <c r="AU104" s="63"/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  <c r="BG104" s="63"/>
      <c r="BH104" s="63"/>
      <c r="BI104" s="63"/>
      <c r="BJ104" s="63"/>
      <c r="BK104" s="63"/>
      <c r="BL104" s="63"/>
      <c r="BM104" s="63"/>
      <c r="BN104" s="63"/>
      <c r="BO104" s="63"/>
      <c r="BP104" s="63"/>
      <c r="BQ104" s="63"/>
      <c r="BR104" s="63"/>
      <c r="BS104" s="63"/>
      <c r="BT104" s="63"/>
      <c r="BU104" s="63"/>
      <c r="BV104" s="63"/>
      <c r="BW104" s="63"/>
      <c r="BX104" s="63"/>
      <c r="BY104" s="63"/>
      <c r="BZ104" s="63"/>
      <c r="CA104" s="63"/>
      <c r="CB104" s="63"/>
      <c r="CC104" s="63"/>
      <c r="CD104" s="63"/>
      <c r="CE104" s="63"/>
      <c r="CF104" s="63"/>
      <c r="CG104" s="61">
        <v>5560</v>
      </c>
      <c r="CH104" s="63"/>
      <c r="CI104" s="63"/>
      <c r="CJ104" s="63"/>
      <c r="CK104" s="63"/>
      <c r="CL104" s="63"/>
      <c r="CM104" s="63"/>
      <c r="CN104" s="63"/>
      <c r="CO104" s="63"/>
      <c r="CP104" s="63"/>
      <c r="CQ104" s="63"/>
      <c r="CR104" s="63"/>
      <c r="CS104" s="63"/>
      <c r="CT104" s="63"/>
      <c r="CU104" s="63"/>
      <c r="CV104" s="63"/>
      <c r="CW104" s="63"/>
      <c r="CX104" s="63"/>
      <c r="CY104" s="62">
        <v>305</v>
      </c>
      <c r="CZ104" s="62">
        <v>660</v>
      </c>
      <c r="DA104" s="63"/>
      <c r="DB104" s="63"/>
      <c r="DC104" s="62">
        <v>300</v>
      </c>
      <c r="DD104" s="63"/>
      <c r="DE104"/>
    </row>
    <row r="105" spans="1:109" ht="11.1" customHeight="1" x14ac:dyDescent="0.2">
      <c r="A105" s="60" t="s">
        <v>292</v>
      </c>
      <c r="B105" s="63"/>
      <c r="C105" s="63"/>
      <c r="D105" s="63"/>
      <c r="E105" s="63"/>
      <c r="F105" s="63"/>
      <c r="G105" s="63"/>
      <c r="H105" s="63"/>
      <c r="I105" s="61">
        <v>16094</v>
      </c>
      <c r="J105" s="63"/>
      <c r="K105" s="63"/>
      <c r="L105" s="63"/>
      <c r="M105" s="63"/>
      <c r="N105" s="61">
        <v>1400</v>
      </c>
      <c r="O105" s="63"/>
      <c r="P105" s="63"/>
      <c r="Q105" s="63"/>
      <c r="R105" s="61">
        <v>1178</v>
      </c>
      <c r="S105" s="63"/>
      <c r="T105" s="63"/>
      <c r="U105" s="63"/>
      <c r="V105" s="62">
        <v>150</v>
      </c>
      <c r="W105" s="63"/>
      <c r="X105" s="61">
        <v>3075</v>
      </c>
      <c r="Y105" s="62">
        <v>962</v>
      </c>
      <c r="Z105" s="62">
        <v>100</v>
      </c>
      <c r="AA105" s="63"/>
      <c r="AB105" s="62">
        <v>200</v>
      </c>
      <c r="AC105" s="62">
        <v>140</v>
      </c>
      <c r="AD105" s="63"/>
      <c r="AE105" s="61">
        <v>2600</v>
      </c>
      <c r="AF105" s="61">
        <v>1299</v>
      </c>
      <c r="AG105" s="61">
        <v>2928</v>
      </c>
      <c r="AH105" s="61">
        <v>1289</v>
      </c>
      <c r="AI105" s="62">
        <v>54</v>
      </c>
      <c r="AJ105" s="63"/>
      <c r="AK105" s="63"/>
      <c r="AL105" s="62">
        <v>786</v>
      </c>
      <c r="AM105" s="62">
        <v>216</v>
      </c>
      <c r="AN105" s="62">
        <v>225</v>
      </c>
      <c r="AO105" s="63"/>
      <c r="AP105" s="63"/>
      <c r="AQ105" s="62">
        <v>943</v>
      </c>
      <c r="AR105" s="63"/>
      <c r="AS105" s="63"/>
      <c r="AT105" s="63"/>
      <c r="AU105" s="62">
        <v>579</v>
      </c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3"/>
      <c r="BK105" s="63"/>
      <c r="BL105" s="63"/>
      <c r="BM105" s="63"/>
      <c r="BN105" s="63"/>
      <c r="BO105" s="63"/>
      <c r="BP105" s="63"/>
      <c r="BQ105" s="63"/>
      <c r="BR105" s="63"/>
      <c r="BS105" s="63"/>
      <c r="BT105" s="63"/>
      <c r="BU105" s="63"/>
      <c r="BV105" s="63"/>
      <c r="BW105" s="63"/>
      <c r="BX105" s="63"/>
      <c r="BY105" s="63"/>
      <c r="BZ105" s="63"/>
      <c r="CA105" s="63"/>
      <c r="CB105" s="63"/>
      <c r="CC105" s="63"/>
      <c r="CD105" s="62">
        <v>408</v>
      </c>
      <c r="CE105" s="63"/>
      <c r="CF105" s="63"/>
      <c r="CG105" s="61">
        <v>1359</v>
      </c>
      <c r="CH105" s="63"/>
      <c r="CI105" s="63"/>
      <c r="CJ105" s="63"/>
      <c r="CK105" s="63"/>
      <c r="CL105" s="63"/>
      <c r="CM105" s="63"/>
      <c r="CN105" s="63"/>
      <c r="CO105" s="63"/>
      <c r="CP105" s="63"/>
      <c r="CQ105" s="63"/>
      <c r="CR105" s="63"/>
      <c r="CS105" s="61">
        <v>3792</v>
      </c>
      <c r="CT105" s="63"/>
      <c r="CU105" s="63"/>
      <c r="CV105" s="61">
        <v>3000</v>
      </c>
      <c r="CW105" s="61">
        <v>5142</v>
      </c>
      <c r="CX105" s="62">
        <v>702</v>
      </c>
      <c r="CY105" s="62">
        <v>135</v>
      </c>
      <c r="CZ105" s="62">
        <v>321</v>
      </c>
      <c r="DA105" s="61">
        <v>3309</v>
      </c>
      <c r="DB105" s="61">
        <v>1881</v>
      </c>
      <c r="DC105" s="63"/>
      <c r="DD105" s="61">
        <v>2250</v>
      </c>
      <c r="DE105"/>
    </row>
    <row r="106" spans="1:109" ht="11.1" customHeight="1" x14ac:dyDescent="0.2">
      <c r="A106" s="60" t="s">
        <v>293</v>
      </c>
      <c r="B106" s="63">
        <v>9600</v>
      </c>
      <c r="C106" s="63"/>
      <c r="D106" s="63"/>
      <c r="E106" s="63"/>
      <c r="F106" s="62">
        <v>250</v>
      </c>
      <c r="G106" s="63"/>
      <c r="H106" s="63"/>
      <c r="I106" s="63"/>
      <c r="J106" s="63"/>
      <c r="K106" s="63">
        <v>360</v>
      </c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1">
        <v>3820</v>
      </c>
      <c r="W106" s="62">
        <v>228</v>
      </c>
      <c r="X106" s="63"/>
      <c r="Y106" s="63"/>
      <c r="Z106" s="61">
        <v>3000</v>
      </c>
      <c r="AA106" s="63"/>
      <c r="AB106" s="62">
        <v>20</v>
      </c>
      <c r="AC106" s="62">
        <v>210</v>
      </c>
      <c r="AD106" s="62">
        <v>618</v>
      </c>
      <c r="AE106" s="63"/>
      <c r="AF106" s="62">
        <v>788</v>
      </c>
      <c r="AG106" s="62">
        <v>252</v>
      </c>
      <c r="AH106" s="62">
        <v>219</v>
      </c>
      <c r="AI106" s="62">
        <v>485</v>
      </c>
      <c r="AJ106" s="63"/>
      <c r="AK106" s="63"/>
      <c r="AL106" s="63"/>
      <c r="AM106" s="63"/>
      <c r="AN106" s="62">
        <v>100</v>
      </c>
      <c r="AO106" s="62">
        <v>119</v>
      </c>
      <c r="AP106" s="62">
        <v>25</v>
      </c>
      <c r="AQ106" s="62">
        <v>512</v>
      </c>
      <c r="AR106" s="62">
        <v>20</v>
      </c>
      <c r="AS106" s="63"/>
      <c r="AT106" s="63"/>
      <c r="AU106" s="62">
        <v>123</v>
      </c>
      <c r="AV106" s="62">
        <v>167</v>
      </c>
      <c r="AW106" s="62">
        <v>200</v>
      </c>
      <c r="AX106" s="63"/>
      <c r="AY106" s="63"/>
      <c r="AZ106" s="63"/>
      <c r="BA106" s="63"/>
      <c r="BB106" s="63"/>
      <c r="BC106" s="63"/>
      <c r="BD106" s="63"/>
      <c r="BE106" s="63"/>
      <c r="BF106" s="63"/>
      <c r="BG106" s="63"/>
      <c r="BH106" s="63"/>
      <c r="BI106" s="63"/>
      <c r="BJ106" s="63"/>
      <c r="BK106" s="63"/>
      <c r="BL106" s="63"/>
      <c r="BM106" s="63"/>
      <c r="BN106" s="63"/>
      <c r="BO106" s="63"/>
      <c r="BP106" s="63"/>
      <c r="BQ106" s="63"/>
      <c r="BR106" s="63"/>
      <c r="BS106" s="63"/>
      <c r="BT106" s="63"/>
      <c r="BU106" s="63"/>
      <c r="BV106" s="63"/>
      <c r="BW106" s="63"/>
      <c r="BX106" s="63"/>
      <c r="BY106" s="63"/>
      <c r="BZ106" s="63"/>
      <c r="CA106" s="63"/>
      <c r="CB106" s="63"/>
      <c r="CC106" s="63"/>
      <c r="CD106" s="61">
        <v>1163</v>
      </c>
      <c r="CE106" s="63"/>
      <c r="CF106" s="63"/>
      <c r="CG106" s="61">
        <f>5689+300</f>
        <v>5989</v>
      </c>
      <c r="CH106" s="63">
        <v>13733</v>
      </c>
      <c r="CI106" s="63"/>
      <c r="CJ106" s="63"/>
      <c r="CK106" s="63"/>
      <c r="CL106" s="63"/>
      <c r="CM106" s="63"/>
      <c r="CN106" s="63"/>
      <c r="CO106" s="63"/>
      <c r="CP106" s="63"/>
      <c r="CQ106" s="63"/>
      <c r="CR106" s="63"/>
      <c r="CS106" s="61">
        <f>4427+2360</f>
        <v>6787</v>
      </c>
      <c r="CT106" s="63"/>
      <c r="CU106" s="63"/>
      <c r="CV106" s="61">
        <v>4230</v>
      </c>
      <c r="CW106" s="61">
        <v>6002</v>
      </c>
      <c r="CX106" s="63"/>
      <c r="CY106" s="63"/>
      <c r="CZ106" s="62">
        <v>460</v>
      </c>
      <c r="DA106" s="61">
        <v>2985</v>
      </c>
      <c r="DB106" s="62">
        <v>972</v>
      </c>
      <c r="DC106" s="61">
        <v>1400</v>
      </c>
      <c r="DD106" s="61">
        <v>3050</v>
      </c>
      <c r="DE106"/>
    </row>
    <row r="107" spans="1:109" ht="11.1" customHeight="1" x14ac:dyDescent="0.2">
      <c r="A107" s="60" t="s">
        <v>294</v>
      </c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63"/>
      <c r="BI107" s="63"/>
      <c r="BJ107" s="63"/>
      <c r="BK107" s="63"/>
      <c r="BL107" s="63"/>
      <c r="BM107" s="63"/>
      <c r="BN107" s="63"/>
      <c r="BO107" s="63"/>
      <c r="BP107" s="63"/>
      <c r="BQ107" s="63"/>
      <c r="BR107" s="63"/>
      <c r="BS107" s="63"/>
      <c r="BT107" s="63"/>
      <c r="BU107" s="63"/>
      <c r="BV107" s="63"/>
      <c r="BW107" s="63"/>
      <c r="BX107" s="63"/>
      <c r="BY107" s="63"/>
      <c r="BZ107" s="63"/>
      <c r="CA107" s="63"/>
      <c r="CB107" s="63"/>
      <c r="CC107" s="63"/>
      <c r="CD107" s="63"/>
      <c r="CE107" s="63"/>
      <c r="CF107" s="63"/>
      <c r="CG107" s="62">
        <v>706</v>
      </c>
      <c r="CH107" s="63"/>
      <c r="CI107" s="63"/>
      <c r="CJ107" s="63"/>
      <c r="CK107" s="63"/>
      <c r="CL107" s="63"/>
      <c r="CM107" s="63"/>
      <c r="CN107" s="63"/>
      <c r="CO107" s="63"/>
      <c r="CP107" s="63"/>
      <c r="CQ107" s="63"/>
      <c r="CR107" s="63"/>
      <c r="CS107" s="62">
        <v>550</v>
      </c>
      <c r="CT107" s="63"/>
      <c r="CU107" s="63"/>
      <c r="CV107" s="63"/>
      <c r="CW107" s="63"/>
      <c r="CX107" s="63"/>
      <c r="CY107" s="63"/>
      <c r="CZ107" s="63"/>
      <c r="DA107" s="63"/>
      <c r="DB107" s="63"/>
      <c r="DC107" s="63"/>
      <c r="DD107" s="63"/>
      <c r="DE107"/>
    </row>
    <row r="108" spans="1:109" ht="11.1" customHeight="1" x14ac:dyDescent="0.2">
      <c r="A108" s="60" t="s">
        <v>295</v>
      </c>
      <c r="B108" s="63">
        <v>4435</v>
      </c>
      <c r="C108" s="63"/>
      <c r="D108" s="63"/>
      <c r="E108" s="63"/>
      <c r="F108" s="62">
        <v>250</v>
      </c>
      <c r="G108" s="63"/>
      <c r="H108" s="63"/>
      <c r="I108" s="61">
        <v>27236</v>
      </c>
      <c r="J108" s="63"/>
      <c r="K108" s="61">
        <f>12642+360</f>
        <v>13002</v>
      </c>
      <c r="L108" s="63"/>
      <c r="M108" s="63"/>
      <c r="N108" s="61">
        <v>2500</v>
      </c>
      <c r="O108" s="63"/>
      <c r="P108" s="61">
        <v>1048</v>
      </c>
      <c r="Q108" s="63"/>
      <c r="R108" s="63"/>
      <c r="S108" s="61">
        <v>1225</v>
      </c>
      <c r="T108" s="61">
        <v>1687</v>
      </c>
      <c r="U108" s="61">
        <v>1774</v>
      </c>
      <c r="V108" s="61">
        <v>4561</v>
      </c>
      <c r="W108" s="62">
        <v>64</v>
      </c>
      <c r="X108" s="61">
        <v>4613</v>
      </c>
      <c r="Y108" s="61">
        <v>1304</v>
      </c>
      <c r="Z108" s="61">
        <v>5900</v>
      </c>
      <c r="AA108" s="63"/>
      <c r="AB108" s="61">
        <v>1903</v>
      </c>
      <c r="AC108" s="61">
        <v>2200</v>
      </c>
      <c r="AD108" s="61">
        <v>1352</v>
      </c>
      <c r="AE108" s="61">
        <v>4900</v>
      </c>
      <c r="AF108" s="61">
        <v>2088</v>
      </c>
      <c r="AG108" s="61">
        <v>2799</v>
      </c>
      <c r="AH108" s="61">
        <v>2322</v>
      </c>
      <c r="AI108" s="61">
        <v>1180</v>
      </c>
      <c r="AJ108" s="61">
        <v>1691</v>
      </c>
      <c r="AK108" s="61">
        <v>1901</v>
      </c>
      <c r="AL108" s="61">
        <v>2143</v>
      </c>
      <c r="AM108" s="61">
        <v>1113</v>
      </c>
      <c r="AN108" s="62">
        <v>400</v>
      </c>
      <c r="AO108" s="62">
        <v>304</v>
      </c>
      <c r="AP108" s="61">
        <v>1240</v>
      </c>
      <c r="AQ108" s="62">
        <v>940</v>
      </c>
      <c r="AR108" s="62">
        <v>960</v>
      </c>
      <c r="AS108" s="62">
        <v>577</v>
      </c>
      <c r="AT108" s="63"/>
      <c r="AU108" s="62">
        <v>325</v>
      </c>
      <c r="AV108" s="62">
        <v>216</v>
      </c>
      <c r="AW108" s="62">
        <v>215</v>
      </c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3"/>
      <c r="BK108" s="63"/>
      <c r="BL108" s="63"/>
      <c r="BM108" s="63"/>
      <c r="BN108" s="63"/>
      <c r="BO108" s="63"/>
      <c r="BP108" s="63"/>
      <c r="BQ108" s="63"/>
      <c r="BR108" s="63"/>
      <c r="BS108" s="63"/>
      <c r="BT108" s="63"/>
      <c r="BU108" s="63"/>
      <c r="BV108" s="63"/>
      <c r="BW108" s="63"/>
      <c r="BX108" s="63"/>
      <c r="BY108" s="63"/>
      <c r="BZ108" s="63"/>
      <c r="CA108" s="63"/>
      <c r="CB108" s="63"/>
      <c r="CC108" s="63"/>
      <c r="CD108" s="61">
        <v>1692</v>
      </c>
      <c r="CE108" s="63"/>
      <c r="CF108" s="63"/>
      <c r="CG108" s="61">
        <f>9750+300</f>
        <v>10050</v>
      </c>
      <c r="CH108" s="63">
        <v>12353</v>
      </c>
      <c r="CI108" s="63"/>
      <c r="CJ108" s="63"/>
      <c r="CK108" s="63"/>
      <c r="CL108" s="63"/>
      <c r="CM108" s="63"/>
      <c r="CN108" s="63"/>
      <c r="CO108" s="63"/>
      <c r="CP108" s="63"/>
      <c r="CQ108" s="61">
        <v>1050</v>
      </c>
      <c r="CR108" s="63"/>
      <c r="CS108" s="61">
        <f>6291+1760</f>
        <v>8051</v>
      </c>
      <c r="CT108" s="63"/>
      <c r="CU108" s="63"/>
      <c r="CV108" s="61">
        <v>9950</v>
      </c>
      <c r="CW108" s="61">
        <v>6946</v>
      </c>
      <c r="CX108" s="61">
        <v>3115</v>
      </c>
      <c r="CY108" s="61">
        <v>2517</v>
      </c>
      <c r="CZ108" s="61">
        <v>2192</v>
      </c>
      <c r="DA108" s="61">
        <v>2400</v>
      </c>
      <c r="DB108" s="61">
        <v>3730</v>
      </c>
      <c r="DC108" s="61">
        <v>2200</v>
      </c>
      <c r="DD108" s="61">
        <v>8213</v>
      </c>
      <c r="DE108"/>
    </row>
    <row r="109" spans="1:109" ht="11.1" customHeight="1" x14ac:dyDescent="0.2">
      <c r="A109" s="60" t="s">
        <v>296</v>
      </c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  <c r="BH109" s="63"/>
      <c r="BI109" s="63"/>
      <c r="BJ109" s="63"/>
      <c r="BK109" s="63"/>
      <c r="BL109" s="63"/>
      <c r="BM109" s="63"/>
      <c r="BN109" s="63"/>
      <c r="BO109" s="63"/>
      <c r="BP109" s="63"/>
      <c r="BQ109" s="63"/>
      <c r="BR109" s="63"/>
      <c r="BS109" s="63"/>
      <c r="BT109" s="63"/>
      <c r="BU109" s="63"/>
      <c r="BV109" s="63"/>
      <c r="BW109" s="63"/>
      <c r="BX109" s="63"/>
      <c r="BY109" s="63"/>
      <c r="BZ109" s="63"/>
      <c r="CA109" s="63"/>
      <c r="CB109" s="63"/>
      <c r="CC109" s="63"/>
      <c r="CD109" s="62">
        <v>84</v>
      </c>
      <c r="CE109" s="63"/>
      <c r="CF109" s="63"/>
      <c r="CG109" s="63"/>
      <c r="CH109" s="63"/>
      <c r="CI109" s="63"/>
      <c r="CJ109" s="63"/>
      <c r="CK109" s="63"/>
      <c r="CL109" s="63"/>
      <c r="CM109" s="63"/>
      <c r="CN109" s="63"/>
      <c r="CO109" s="63"/>
      <c r="CP109" s="63"/>
      <c r="CQ109" s="63"/>
      <c r="CR109" s="63"/>
      <c r="CS109" s="63"/>
      <c r="CT109" s="63"/>
      <c r="CU109" s="63"/>
      <c r="CV109" s="63"/>
      <c r="CW109" s="62">
        <v>559</v>
      </c>
      <c r="CX109" s="63"/>
      <c r="CY109" s="63"/>
      <c r="CZ109" s="63"/>
      <c r="DA109" s="63"/>
      <c r="DB109" s="62">
        <v>347</v>
      </c>
      <c r="DC109" s="63"/>
      <c r="DD109" s="61">
        <v>1134</v>
      </c>
      <c r="DE109"/>
    </row>
    <row r="110" spans="1:109" ht="11.1" customHeight="1" x14ac:dyDescent="0.2">
      <c r="A110" s="60" t="s">
        <v>297</v>
      </c>
      <c r="B110" s="63"/>
      <c r="C110" s="63"/>
      <c r="D110" s="63"/>
      <c r="E110" s="63"/>
      <c r="F110" s="63"/>
      <c r="G110" s="63"/>
      <c r="H110" s="63"/>
      <c r="I110" s="61">
        <v>5687</v>
      </c>
      <c r="J110" s="63"/>
      <c r="K110" s="62">
        <v>1</v>
      </c>
      <c r="L110" s="63"/>
      <c r="M110" s="63"/>
      <c r="N110" s="63"/>
      <c r="O110" s="63"/>
      <c r="P110" s="63"/>
      <c r="Q110" s="63"/>
      <c r="R110" s="62">
        <v>862</v>
      </c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  <c r="AW110" s="63"/>
      <c r="AX110" s="63"/>
      <c r="AY110" s="63"/>
      <c r="AZ110" s="63"/>
      <c r="BA110" s="63"/>
      <c r="BB110" s="63"/>
      <c r="BC110" s="63"/>
      <c r="BD110" s="63"/>
      <c r="BE110" s="63"/>
      <c r="BF110" s="63"/>
      <c r="BG110" s="63"/>
      <c r="BH110" s="63"/>
      <c r="BI110" s="63"/>
      <c r="BJ110" s="63"/>
      <c r="BK110" s="63"/>
      <c r="BL110" s="63"/>
      <c r="BM110" s="63"/>
      <c r="BN110" s="63"/>
      <c r="BO110" s="63"/>
      <c r="BP110" s="63"/>
      <c r="BQ110" s="63"/>
      <c r="BR110" s="63"/>
      <c r="BS110" s="63"/>
      <c r="BT110" s="63"/>
      <c r="BU110" s="63"/>
      <c r="BV110" s="63"/>
      <c r="BW110" s="63"/>
      <c r="BX110" s="63"/>
      <c r="BY110" s="63"/>
      <c r="BZ110" s="63"/>
      <c r="CA110" s="63"/>
      <c r="CB110" s="63"/>
      <c r="CC110" s="63"/>
      <c r="CD110" s="63"/>
      <c r="CE110" s="63"/>
      <c r="CF110" s="63"/>
      <c r="CG110" s="63"/>
      <c r="CH110" s="63"/>
      <c r="CI110" s="63"/>
      <c r="CJ110" s="63"/>
      <c r="CK110" s="63"/>
      <c r="CL110" s="63"/>
      <c r="CM110" s="63"/>
      <c r="CN110" s="63"/>
      <c r="CO110" s="63"/>
      <c r="CP110" s="63"/>
      <c r="CQ110" s="63"/>
      <c r="CR110" s="63"/>
      <c r="CS110" s="63"/>
      <c r="CT110" s="63"/>
      <c r="CU110" s="63"/>
      <c r="CV110" s="62">
        <f>500+840</f>
        <v>1340</v>
      </c>
      <c r="CW110" s="63"/>
      <c r="CX110" s="63"/>
      <c r="CY110" s="63"/>
      <c r="CZ110" s="63"/>
      <c r="DA110" s="63"/>
      <c r="DB110" s="63"/>
      <c r="DC110" s="63"/>
      <c r="DD110" s="63"/>
      <c r="DE110"/>
    </row>
    <row r="111" spans="1:109" ht="11.1" customHeight="1" x14ac:dyDescent="0.2">
      <c r="A111" s="60" t="s">
        <v>298</v>
      </c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2">
        <v>664</v>
      </c>
      <c r="Q111" s="63"/>
      <c r="R111" s="61">
        <v>4854</v>
      </c>
      <c r="S111" s="63"/>
      <c r="T111" s="61">
        <v>1704</v>
      </c>
      <c r="U111" s="61">
        <v>1153</v>
      </c>
      <c r="V111" s="63"/>
      <c r="W111" s="61">
        <v>2296</v>
      </c>
      <c r="X111" s="63"/>
      <c r="Y111" s="61">
        <v>1497</v>
      </c>
      <c r="Z111" s="63"/>
      <c r="AA111" s="63"/>
      <c r="AB111" s="63"/>
      <c r="AC111" s="61">
        <v>3165</v>
      </c>
      <c r="AD111" s="63"/>
      <c r="AE111" s="61">
        <v>16000</v>
      </c>
      <c r="AF111" s="63"/>
      <c r="AG111" s="63"/>
      <c r="AH111" s="61">
        <v>3464</v>
      </c>
      <c r="AI111" s="63"/>
      <c r="AJ111" s="63"/>
      <c r="AK111" s="61">
        <v>1400</v>
      </c>
      <c r="AL111" s="62">
        <v>940</v>
      </c>
      <c r="AM111" s="62">
        <v>202</v>
      </c>
      <c r="AN111" s="63"/>
      <c r="AO111" s="63"/>
      <c r="AP111" s="63"/>
      <c r="AQ111" s="63"/>
      <c r="AR111" s="63"/>
      <c r="AS111" s="63"/>
      <c r="AT111" s="63"/>
      <c r="AU111" s="63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63"/>
      <c r="BJ111" s="63"/>
      <c r="BK111" s="63"/>
      <c r="BL111" s="63"/>
      <c r="BM111" s="63"/>
      <c r="BN111" s="63"/>
      <c r="BO111" s="63"/>
      <c r="BP111" s="63"/>
      <c r="BQ111" s="63"/>
      <c r="BR111" s="63"/>
      <c r="BS111" s="63"/>
      <c r="BT111" s="63"/>
      <c r="BU111" s="63"/>
      <c r="BV111" s="63"/>
      <c r="BW111" s="63"/>
      <c r="BX111" s="63"/>
      <c r="BY111" s="63"/>
      <c r="BZ111" s="63"/>
      <c r="CA111" s="63"/>
      <c r="CB111" s="63"/>
      <c r="CC111" s="63"/>
      <c r="CD111" s="63"/>
      <c r="CE111" s="63"/>
      <c r="CF111" s="63"/>
      <c r="CG111" s="61">
        <v>3796</v>
      </c>
      <c r="CH111" s="63"/>
      <c r="CI111" s="63"/>
      <c r="CJ111" s="63"/>
      <c r="CK111" s="63"/>
      <c r="CL111" s="63"/>
      <c r="CM111" s="63"/>
      <c r="CN111" s="63"/>
      <c r="CO111" s="63"/>
      <c r="CP111" s="63"/>
      <c r="CQ111" s="63"/>
      <c r="CR111" s="63"/>
      <c r="CS111" s="63"/>
      <c r="CT111" s="63"/>
      <c r="CU111" s="63"/>
      <c r="CV111" s="63"/>
      <c r="CW111" s="63"/>
      <c r="CX111" s="61">
        <v>1734</v>
      </c>
      <c r="CY111" s="61">
        <v>2940</v>
      </c>
      <c r="CZ111" s="63"/>
      <c r="DA111" s="62">
        <v>130</v>
      </c>
      <c r="DB111" s="61">
        <v>2312</v>
      </c>
      <c r="DC111" s="63"/>
      <c r="DD111" s="63"/>
      <c r="DE111"/>
    </row>
    <row r="112" spans="1:109" ht="11.1" customHeight="1" x14ac:dyDescent="0.2">
      <c r="A112" s="60" t="s">
        <v>299</v>
      </c>
      <c r="B112" s="63"/>
      <c r="C112" s="63">
        <v>17620</v>
      </c>
      <c r="D112" s="63">
        <v>17000</v>
      </c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2">
        <v>790</v>
      </c>
      <c r="S112" s="63"/>
      <c r="T112" s="63"/>
      <c r="U112" s="61">
        <v>1121</v>
      </c>
      <c r="V112" s="61">
        <v>1920</v>
      </c>
      <c r="W112" s="62">
        <v>782</v>
      </c>
      <c r="X112" s="61">
        <v>3068</v>
      </c>
      <c r="Y112" s="62">
        <v>285</v>
      </c>
      <c r="Z112" s="61">
        <v>1500</v>
      </c>
      <c r="AA112" s="62">
        <v>745</v>
      </c>
      <c r="AB112" s="62">
        <v>500</v>
      </c>
      <c r="AC112" s="62">
        <v>60</v>
      </c>
      <c r="AD112" s="62">
        <v>524</v>
      </c>
      <c r="AE112" s="61">
        <v>3100</v>
      </c>
      <c r="AF112" s="61">
        <v>1502</v>
      </c>
      <c r="AG112" s="61">
        <v>2481</v>
      </c>
      <c r="AH112" s="61">
        <v>1146</v>
      </c>
      <c r="AI112" s="61">
        <v>1285</v>
      </c>
      <c r="AJ112" s="63"/>
      <c r="AK112" s="61">
        <v>1200</v>
      </c>
      <c r="AL112" s="63"/>
      <c r="AM112" s="63"/>
      <c r="AN112" s="63"/>
      <c r="AO112" s="63"/>
      <c r="AP112" s="61">
        <v>1030</v>
      </c>
      <c r="AQ112" s="62">
        <v>10</v>
      </c>
      <c r="AR112" s="63"/>
      <c r="AS112" s="63"/>
      <c r="AT112" s="63"/>
      <c r="AU112" s="63"/>
      <c r="AV112" s="63"/>
      <c r="AW112" s="63"/>
      <c r="AX112" s="63"/>
      <c r="AY112" s="63"/>
      <c r="AZ112" s="63"/>
      <c r="BA112" s="63"/>
      <c r="BB112" s="63"/>
      <c r="BC112" s="63"/>
      <c r="BD112" s="63"/>
      <c r="BE112" s="63"/>
      <c r="BF112" s="63"/>
      <c r="BG112" s="63"/>
      <c r="BH112" s="63"/>
      <c r="BI112" s="63"/>
      <c r="BJ112" s="63"/>
      <c r="BK112" s="63"/>
      <c r="BL112" s="63"/>
      <c r="BM112" s="63"/>
      <c r="BN112" s="63"/>
      <c r="BO112" s="63"/>
      <c r="BP112" s="63"/>
      <c r="BQ112" s="63"/>
      <c r="BR112" s="63"/>
      <c r="BS112" s="63"/>
      <c r="BT112" s="63"/>
      <c r="BU112" s="63"/>
      <c r="BV112" s="63"/>
      <c r="BW112" s="63"/>
      <c r="BX112" s="63"/>
      <c r="BY112" s="63"/>
      <c r="BZ112" s="63"/>
      <c r="CA112" s="63"/>
      <c r="CB112" s="63"/>
      <c r="CC112" s="63"/>
      <c r="CD112" s="61">
        <v>1770</v>
      </c>
      <c r="CE112" s="63"/>
      <c r="CF112" s="63"/>
      <c r="CG112" s="61">
        <v>4640</v>
      </c>
      <c r="CH112" s="63"/>
      <c r="CI112" s="63"/>
      <c r="CJ112" s="63"/>
      <c r="CK112" s="63"/>
      <c r="CL112" s="63"/>
      <c r="CM112" s="63"/>
      <c r="CN112" s="63"/>
      <c r="CO112" s="63"/>
      <c r="CP112" s="63"/>
      <c r="CQ112" s="63"/>
      <c r="CR112" s="63"/>
      <c r="CS112" s="62">
        <v>613</v>
      </c>
      <c r="CT112" s="63"/>
      <c r="CU112" s="63"/>
      <c r="CV112" s="61">
        <v>1000</v>
      </c>
      <c r="CW112" s="61">
        <v>3997</v>
      </c>
      <c r="CX112" s="61">
        <v>1296</v>
      </c>
      <c r="CY112" s="63"/>
      <c r="CZ112" s="61">
        <v>1979</v>
      </c>
      <c r="DA112" s="61">
        <v>2366</v>
      </c>
      <c r="DB112" s="61">
        <v>2091</v>
      </c>
      <c r="DC112" s="63"/>
      <c r="DD112" s="62">
        <v>232</v>
      </c>
      <c r="DE112"/>
    </row>
    <row r="113" spans="1:109" ht="11.1" customHeight="1" x14ac:dyDescent="0.2">
      <c r="A113" s="60" t="s">
        <v>300</v>
      </c>
      <c r="B113" s="63">
        <v>5895</v>
      </c>
      <c r="C113" s="63"/>
      <c r="D113" s="63"/>
      <c r="E113" s="63"/>
      <c r="F113" s="62">
        <v>290</v>
      </c>
      <c r="G113" s="63"/>
      <c r="H113" s="63"/>
      <c r="I113" s="61">
        <v>14408</v>
      </c>
      <c r="J113" s="63"/>
      <c r="K113" s="61">
        <f>9051+150</f>
        <v>9201</v>
      </c>
      <c r="L113" s="63"/>
      <c r="M113" s="63"/>
      <c r="N113" s="61">
        <v>4700</v>
      </c>
      <c r="O113" s="63"/>
      <c r="P113" s="61">
        <v>3098</v>
      </c>
      <c r="Q113" s="63"/>
      <c r="R113" s="62">
        <v>897</v>
      </c>
      <c r="S113" s="61">
        <v>1225</v>
      </c>
      <c r="T113" s="61">
        <v>1236</v>
      </c>
      <c r="U113" s="62">
        <v>672</v>
      </c>
      <c r="V113" s="61">
        <v>3176</v>
      </c>
      <c r="W113" s="63"/>
      <c r="X113" s="61">
        <v>2816</v>
      </c>
      <c r="Y113" s="62">
        <v>528</v>
      </c>
      <c r="Z113" s="61">
        <v>2900</v>
      </c>
      <c r="AA113" s="61">
        <v>2080</v>
      </c>
      <c r="AB113" s="61">
        <v>1542</v>
      </c>
      <c r="AC113" s="61">
        <v>1996</v>
      </c>
      <c r="AD113" s="61">
        <v>1528</v>
      </c>
      <c r="AE113" s="61">
        <v>12000</v>
      </c>
      <c r="AF113" s="61">
        <v>1931</v>
      </c>
      <c r="AG113" s="61">
        <v>3877</v>
      </c>
      <c r="AH113" s="61">
        <v>1764</v>
      </c>
      <c r="AI113" s="62">
        <v>985</v>
      </c>
      <c r="AJ113" s="62">
        <v>850</v>
      </c>
      <c r="AK113" s="61">
        <v>1050</v>
      </c>
      <c r="AL113" s="61">
        <v>1965</v>
      </c>
      <c r="AM113" s="62">
        <v>561</v>
      </c>
      <c r="AN113" s="62">
        <v>400</v>
      </c>
      <c r="AO113" s="62">
        <v>295</v>
      </c>
      <c r="AP113" s="62">
        <v>495</v>
      </c>
      <c r="AQ113" s="62">
        <v>890</v>
      </c>
      <c r="AR113" s="62">
        <v>960</v>
      </c>
      <c r="AS113" s="62">
        <v>647</v>
      </c>
      <c r="AT113" s="63"/>
      <c r="AU113" s="62">
        <v>256</v>
      </c>
      <c r="AV113" s="62">
        <v>167</v>
      </c>
      <c r="AW113" s="62">
        <v>58</v>
      </c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1">
        <v>2259</v>
      </c>
      <c r="CE113" s="63"/>
      <c r="CF113" s="63"/>
      <c r="CG113" s="61">
        <f>8363+25</f>
        <v>8388</v>
      </c>
      <c r="CH113" s="63">
        <v>1640</v>
      </c>
      <c r="CI113" s="63"/>
      <c r="CJ113" s="63"/>
      <c r="CK113" s="63"/>
      <c r="CL113" s="63"/>
      <c r="CM113" s="63"/>
      <c r="CN113" s="63"/>
      <c r="CO113" s="63"/>
      <c r="CP113" s="63"/>
      <c r="CQ113" s="62">
        <v>525</v>
      </c>
      <c r="CR113" s="63"/>
      <c r="CS113" s="61">
        <v>4808</v>
      </c>
      <c r="CT113" s="63"/>
      <c r="CU113" s="63"/>
      <c r="CV113" s="61">
        <v>6050</v>
      </c>
      <c r="CW113" s="61">
        <v>6156</v>
      </c>
      <c r="CX113" s="61">
        <v>1991</v>
      </c>
      <c r="CY113" s="61">
        <v>1677</v>
      </c>
      <c r="CZ113" s="61">
        <v>2863</v>
      </c>
      <c r="DA113" s="61">
        <v>4785</v>
      </c>
      <c r="DB113" s="61">
        <v>4385</v>
      </c>
      <c r="DC113" s="61">
        <v>2300</v>
      </c>
      <c r="DD113" s="61">
        <v>6989</v>
      </c>
      <c r="DE113"/>
    </row>
    <row r="114" spans="1:109" ht="11.1" customHeight="1" x14ac:dyDescent="0.2">
      <c r="A114" s="60" t="s">
        <v>301</v>
      </c>
      <c r="B114" s="63">
        <v>14650</v>
      </c>
      <c r="C114" s="63"/>
      <c r="D114" s="63"/>
      <c r="E114" s="63"/>
      <c r="F114" s="62">
        <v>50</v>
      </c>
      <c r="G114" s="63"/>
      <c r="H114" s="63"/>
      <c r="I114" s="61">
        <v>10643</v>
      </c>
      <c r="J114" s="63"/>
      <c r="K114" s="61">
        <f>7773+150</f>
        <v>7923</v>
      </c>
      <c r="L114" s="63"/>
      <c r="M114" s="63"/>
      <c r="N114" s="61">
        <v>2000</v>
      </c>
      <c r="O114" s="63"/>
      <c r="P114" s="61">
        <v>2545</v>
      </c>
      <c r="Q114" s="63"/>
      <c r="R114" s="61">
        <v>1267</v>
      </c>
      <c r="S114" s="63"/>
      <c r="T114" s="61">
        <v>1232</v>
      </c>
      <c r="U114" s="61">
        <v>2446</v>
      </c>
      <c r="V114" s="61">
        <v>4925</v>
      </c>
      <c r="W114" s="61">
        <v>1327</v>
      </c>
      <c r="X114" s="61">
        <v>4283</v>
      </c>
      <c r="Y114" s="62">
        <v>64</v>
      </c>
      <c r="Z114" s="61">
        <v>2700</v>
      </c>
      <c r="AA114" s="61">
        <v>3130</v>
      </c>
      <c r="AB114" s="61">
        <v>1780</v>
      </c>
      <c r="AC114" s="61">
        <v>1772</v>
      </c>
      <c r="AD114" s="61">
        <v>2165</v>
      </c>
      <c r="AE114" s="61">
        <v>11600</v>
      </c>
      <c r="AF114" s="61">
        <v>2590</v>
      </c>
      <c r="AG114" s="61">
        <v>3787</v>
      </c>
      <c r="AH114" s="61">
        <v>3442</v>
      </c>
      <c r="AI114" s="61">
        <v>1235</v>
      </c>
      <c r="AJ114" s="61">
        <v>1250</v>
      </c>
      <c r="AK114" s="61">
        <v>2600</v>
      </c>
      <c r="AL114" s="61">
        <v>1048</v>
      </c>
      <c r="AM114" s="62">
        <v>299</v>
      </c>
      <c r="AN114" s="62">
        <v>390</v>
      </c>
      <c r="AO114" s="62">
        <v>711</v>
      </c>
      <c r="AP114" s="61">
        <v>1910</v>
      </c>
      <c r="AQ114" s="62">
        <v>920</v>
      </c>
      <c r="AR114" s="62">
        <v>960</v>
      </c>
      <c r="AS114" s="62">
        <v>647</v>
      </c>
      <c r="AT114" s="63"/>
      <c r="AU114" s="62">
        <v>296</v>
      </c>
      <c r="AV114" s="62">
        <v>167</v>
      </c>
      <c r="AW114" s="62">
        <v>66</v>
      </c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1">
        <v>6275</v>
      </c>
      <c r="CE114" s="63"/>
      <c r="CF114" s="63"/>
      <c r="CG114" s="61">
        <f>7804+300</f>
        <v>8104</v>
      </c>
      <c r="CH114" s="63">
        <v>5872</v>
      </c>
      <c r="CI114" s="63"/>
      <c r="CJ114" s="63"/>
      <c r="CK114" s="63"/>
      <c r="CL114" s="63"/>
      <c r="CM114" s="63"/>
      <c r="CN114" s="63"/>
      <c r="CO114" s="63"/>
      <c r="CP114" s="63"/>
      <c r="CQ114" s="62">
        <v>525</v>
      </c>
      <c r="CR114" s="63"/>
      <c r="CS114" s="61">
        <v>3974</v>
      </c>
      <c r="CT114" s="63"/>
      <c r="CU114" s="63"/>
      <c r="CV114" s="61">
        <v>3840</v>
      </c>
      <c r="CW114" s="61">
        <v>4065</v>
      </c>
      <c r="CX114" s="61">
        <v>2801</v>
      </c>
      <c r="CY114" s="61">
        <v>1860</v>
      </c>
      <c r="CZ114" s="61">
        <v>4524</v>
      </c>
      <c r="DA114" s="61">
        <v>2985</v>
      </c>
      <c r="DB114" s="61">
        <v>7243</v>
      </c>
      <c r="DC114" s="61">
        <v>2700</v>
      </c>
      <c r="DD114" s="61">
        <v>9523</v>
      </c>
      <c r="DE114"/>
    </row>
    <row r="115" spans="1:109" ht="11.1" customHeight="1" x14ac:dyDescent="0.2">
      <c r="A115" s="60" t="s">
        <v>302</v>
      </c>
      <c r="B115" s="63"/>
      <c r="C115" s="63"/>
      <c r="D115" s="63"/>
      <c r="E115" s="63"/>
      <c r="F115" s="62">
        <v>55</v>
      </c>
      <c r="G115" s="63"/>
      <c r="H115" s="63"/>
      <c r="I115" s="61">
        <v>217026</v>
      </c>
      <c r="J115" s="63"/>
      <c r="K115" s="61">
        <f>116148+280</f>
        <v>116428</v>
      </c>
      <c r="L115" s="63"/>
      <c r="M115" s="63"/>
      <c r="N115" s="61">
        <v>42620</v>
      </c>
      <c r="O115" s="63"/>
      <c r="P115" s="61">
        <v>9124</v>
      </c>
      <c r="Q115" s="63"/>
      <c r="R115" s="61">
        <v>1203</v>
      </c>
      <c r="S115" s="61">
        <v>7078</v>
      </c>
      <c r="T115" s="61">
        <v>4804</v>
      </c>
      <c r="U115" s="61">
        <v>6147</v>
      </c>
      <c r="V115" s="61">
        <v>20406</v>
      </c>
      <c r="W115" s="61">
        <v>6321</v>
      </c>
      <c r="X115" s="61">
        <v>8084</v>
      </c>
      <c r="Y115" s="61">
        <v>2480</v>
      </c>
      <c r="Z115" s="61">
        <v>8800</v>
      </c>
      <c r="AA115" s="61">
        <v>5953</v>
      </c>
      <c r="AB115" s="61">
        <v>17462</v>
      </c>
      <c r="AC115" s="61">
        <v>14434</v>
      </c>
      <c r="AD115" s="61">
        <v>10507</v>
      </c>
      <c r="AE115" s="61">
        <v>35454</v>
      </c>
      <c r="AF115" s="61">
        <v>10630</v>
      </c>
      <c r="AG115" s="61">
        <v>8159</v>
      </c>
      <c r="AH115" s="61">
        <v>8956</v>
      </c>
      <c r="AI115" s="61">
        <v>22627</v>
      </c>
      <c r="AJ115" s="61">
        <v>3026</v>
      </c>
      <c r="AK115" s="61">
        <v>6791</v>
      </c>
      <c r="AL115" s="61">
        <v>17155</v>
      </c>
      <c r="AM115" s="61">
        <v>10282</v>
      </c>
      <c r="AN115" s="61">
        <v>9271</v>
      </c>
      <c r="AO115" s="62">
        <v>243</v>
      </c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1">
        <v>61648</v>
      </c>
      <c r="CH115" s="63">
        <f>1999+1642</f>
        <v>3641</v>
      </c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>
        <v>1700</v>
      </c>
      <c r="CT115" s="63"/>
      <c r="CU115" s="63"/>
      <c r="CV115" s="63"/>
      <c r="CW115" s="63"/>
      <c r="CX115" s="61">
        <v>16161</v>
      </c>
      <c r="CY115" s="61">
        <v>33176</v>
      </c>
      <c r="CZ115" s="61">
        <v>38025</v>
      </c>
      <c r="DA115" s="61">
        <v>35231</v>
      </c>
      <c r="DB115" s="61">
        <v>35206</v>
      </c>
      <c r="DC115" s="61">
        <v>17927</v>
      </c>
      <c r="DD115" s="63"/>
      <c r="DE115"/>
    </row>
    <row r="116" spans="1:109" ht="11.1" customHeight="1" x14ac:dyDescent="0.2">
      <c r="A116" s="60" t="s">
        <v>303</v>
      </c>
      <c r="B116" s="63"/>
      <c r="C116" s="63"/>
      <c r="D116" s="63"/>
      <c r="E116" s="63"/>
      <c r="F116" s="63"/>
      <c r="G116" s="63"/>
      <c r="H116" s="63"/>
      <c r="I116" s="61">
        <v>12878</v>
      </c>
      <c r="J116" s="63"/>
      <c r="K116" s="62">
        <v>1</v>
      </c>
      <c r="L116" s="63"/>
      <c r="M116" s="63"/>
      <c r="N116" s="63"/>
      <c r="O116" s="63"/>
      <c r="P116" s="63"/>
      <c r="Q116" s="63"/>
      <c r="R116" s="61">
        <v>1889</v>
      </c>
      <c r="S116" s="63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2">
        <v>200</v>
      </c>
      <c r="AQ116" s="63"/>
      <c r="AR116" s="63"/>
      <c r="AS116" s="63"/>
      <c r="AT116" s="63"/>
      <c r="AU116" s="62">
        <v>30</v>
      </c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  <c r="CR116" s="63"/>
      <c r="CS116" s="62">
        <v>877</v>
      </c>
      <c r="CT116" s="63"/>
      <c r="CU116" s="63"/>
      <c r="CV116" s="62">
        <v>300</v>
      </c>
      <c r="CW116" s="63"/>
      <c r="CX116" s="63"/>
      <c r="CY116" s="63"/>
      <c r="CZ116" s="63"/>
      <c r="DA116" s="63"/>
      <c r="DB116" s="62">
        <v>656</v>
      </c>
      <c r="DC116" s="63"/>
      <c r="DD116" s="63"/>
      <c r="DE116"/>
    </row>
    <row r="117" spans="1:109" ht="11.1" customHeight="1" x14ac:dyDescent="0.2">
      <c r="A117" s="60" t="s">
        <v>304</v>
      </c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2">
        <v>700</v>
      </c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2">
        <v>80</v>
      </c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1">
        <v>1649</v>
      </c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1">
        <v>2491</v>
      </c>
      <c r="CT117" s="63"/>
      <c r="CU117" s="63"/>
      <c r="CV117" s="61">
        <v>1850</v>
      </c>
      <c r="CW117" s="61">
        <v>2417</v>
      </c>
      <c r="CX117" s="63"/>
      <c r="CY117" s="63"/>
      <c r="CZ117" s="63"/>
      <c r="DA117" s="63"/>
      <c r="DB117" s="61">
        <v>1780</v>
      </c>
      <c r="DC117" s="63"/>
      <c r="DD117" s="63"/>
      <c r="DE117"/>
    </row>
    <row r="118" spans="1:109" ht="11.1" customHeight="1" x14ac:dyDescent="0.2">
      <c r="A118" s="60" t="s">
        <v>305</v>
      </c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2">
        <v>351</v>
      </c>
      <c r="CX118" s="63"/>
      <c r="CY118" s="63"/>
      <c r="CZ118" s="63"/>
      <c r="DA118" s="63"/>
      <c r="DB118" s="63"/>
      <c r="DC118" s="63"/>
      <c r="DD118" s="63"/>
      <c r="DE118"/>
    </row>
    <row r="119" spans="1:109" ht="11.1" customHeight="1" x14ac:dyDescent="0.2">
      <c r="A119" s="60" t="s">
        <v>306</v>
      </c>
      <c r="B119" s="63"/>
      <c r="C119" s="63"/>
      <c r="D119" s="63"/>
      <c r="E119" s="63"/>
      <c r="F119" s="63"/>
      <c r="G119" s="63"/>
      <c r="H119" s="63"/>
      <c r="I119" s="61">
        <v>56017</v>
      </c>
      <c r="J119" s="63"/>
      <c r="K119" s="61">
        <v>4788</v>
      </c>
      <c r="L119" s="63"/>
      <c r="M119" s="63"/>
      <c r="N119" s="61">
        <v>5000</v>
      </c>
      <c r="O119" s="63"/>
      <c r="P119" s="61">
        <v>3829</v>
      </c>
      <c r="Q119" s="63"/>
      <c r="R119" s="61">
        <v>10685</v>
      </c>
      <c r="S119" s="61">
        <v>1130</v>
      </c>
      <c r="T119" s="61">
        <v>6746</v>
      </c>
      <c r="U119" s="63"/>
      <c r="V119" s="61">
        <v>2910</v>
      </c>
      <c r="W119" s="61">
        <v>1735</v>
      </c>
      <c r="X119" s="61">
        <v>1956</v>
      </c>
      <c r="Y119" s="61">
        <v>5950</v>
      </c>
      <c r="Z119" s="61">
        <v>21475</v>
      </c>
      <c r="AA119" s="62">
        <v>862</v>
      </c>
      <c r="AB119" s="63"/>
      <c r="AC119" s="61">
        <v>10563</v>
      </c>
      <c r="AD119" s="62">
        <v>486</v>
      </c>
      <c r="AE119" s="61">
        <v>16205</v>
      </c>
      <c r="AF119" s="62">
        <v>586</v>
      </c>
      <c r="AG119" s="61">
        <v>2978</v>
      </c>
      <c r="AH119" s="61">
        <v>1516</v>
      </c>
      <c r="AI119" s="61">
        <v>13497</v>
      </c>
      <c r="AJ119" s="61">
        <v>1140</v>
      </c>
      <c r="AK119" s="61">
        <v>4766</v>
      </c>
      <c r="AL119" s="61">
        <v>2266</v>
      </c>
      <c r="AM119" s="61">
        <v>2699</v>
      </c>
      <c r="AN119" s="63"/>
      <c r="AO119" s="63"/>
      <c r="AP119" s="62">
        <v>124</v>
      </c>
      <c r="AQ119" s="61">
        <v>12267</v>
      </c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1">
        <v>18827</v>
      </c>
      <c r="CE119" s="63"/>
      <c r="CF119" s="63"/>
      <c r="CG119" s="61">
        <v>18943</v>
      </c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  <c r="CR119" s="63"/>
      <c r="CS119" s="61">
        <v>3000</v>
      </c>
      <c r="CT119" s="63"/>
      <c r="CU119" s="63"/>
      <c r="CV119" s="61">
        <v>14360</v>
      </c>
      <c r="CW119" s="63"/>
      <c r="CX119" s="61">
        <v>16677</v>
      </c>
      <c r="CY119" s="63"/>
      <c r="CZ119" s="61">
        <v>23216</v>
      </c>
      <c r="DA119" s="61">
        <v>5169</v>
      </c>
      <c r="DB119" s="61">
        <v>5831</v>
      </c>
      <c r="DC119" s="61">
        <v>5356</v>
      </c>
      <c r="DD119" s="63"/>
      <c r="DE119"/>
    </row>
    <row r="120" spans="1:109" ht="11.1" customHeight="1" x14ac:dyDescent="0.2">
      <c r="A120" s="60" t="s">
        <v>307</v>
      </c>
      <c r="B120" s="63"/>
      <c r="C120" s="63"/>
      <c r="D120" s="63"/>
      <c r="E120" s="63"/>
      <c r="F120" s="62">
        <v>27</v>
      </c>
      <c r="G120" s="63"/>
      <c r="H120" s="63"/>
      <c r="I120" s="63"/>
      <c r="J120" s="63"/>
      <c r="K120" s="63"/>
      <c r="L120" s="62">
        <v>996</v>
      </c>
      <c r="M120" s="63"/>
      <c r="N120" s="63"/>
      <c r="O120" s="62">
        <v>605</v>
      </c>
      <c r="P120" s="62">
        <v>171</v>
      </c>
      <c r="Q120" s="62">
        <v>463</v>
      </c>
      <c r="R120" s="62">
        <v>116</v>
      </c>
      <c r="S120" s="62">
        <v>85</v>
      </c>
      <c r="T120" s="62">
        <v>104</v>
      </c>
      <c r="U120" s="62">
        <v>95</v>
      </c>
      <c r="V120" s="62">
        <v>314</v>
      </c>
      <c r="W120" s="62">
        <v>89</v>
      </c>
      <c r="X120" s="62">
        <v>162</v>
      </c>
      <c r="Y120" s="62">
        <v>108</v>
      </c>
      <c r="Z120" s="62">
        <v>277</v>
      </c>
      <c r="AA120" s="62">
        <v>103</v>
      </c>
      <c r="AB120" s="62">
        <v>194</v>
      </c>
      <c r="AC120" s="62">
        <v>196</v>
      </c>
      <c r="AD120" s="62">
        <v>132</v>
      </c>
      <c r="AE120" s="62">
        <v>452</v>
      </c>
      <c r="AF120" s="62">
        <v>172</v>
      </c>
      <c r="AG120" s="62">
        <v>152</v>
      </c>
      <c r="AH120" s="62">
        <v>146</v>
      </c>
      <c r="AI120" s="62">
        <v>272</v>
      </c>
      <c r="AJ120" s="62">
        <v>73</v>
      </c>
      <c r="AK120" s="62">
        <v>157</v>
      </c>
      <c r="AL120" s="62">
        <v>181</v>
      </c>
      <c r="AM120" s="62">
        <v>117</v>
      </c>
      <c r="AN120" s="62">
        <v>107</v>
      </c>
      <c r="AO120" s="62">
        <v>43</v>
      </c>
      <c r="AP120" s="62">
        <v>59</v>
      </c>
      <c r="AQ120" s="62">
        <v>141</v>
      </c>
      <c r="AR120" s="62">
        <v>39</v>
      </c>
      <c r="AS120" s="62">
        <v>24</v>
      </c>
      <c r="AT120" s="63"/>
      <c r="AU120" s="63"/>
      <c r="AV120" s="63"/>
      <c r="AW120" s="63"/>
      <c r="AX120" s="63"/>
      <c r="AY120" s="62">
        <v>43</v>
      </c>
      <c r="AZ120" s="62">
        <v>4</v>
      </c>
      <c r="BA120" s="62">
        <v>58</v>
      </c>
      <c r="BB120" s="63"/>
      <c r="BC120" s="63"/>
      <c r="BD120" s="63"/>
      <c r="BE120" s="63"/>
      <c r="BF120" s="62">
        <v>17</v>
      </c>
      <c r="BG120" s="63"/>
      <c r="BH120" s="62">
        <v>22</v>
      </c>
      <c r="BI120" s="62">
        <v>13</v>
      </c>
      <c r="BJ120" s="62">
        <v>7</v>
      </c>
      <c r="BK120" s="62">
        <v>36</v>
      </c>
      <c r="BL120" s="62">
        <v>14</v>
      </c>
      <c r="BM120" s="62">
        <v>12</v>
      </c>
      <c r="BN120" s="62">
        <v>12</v>
      </c>
      <c r="BO120" s="63"/>
      <c r="BP120" s="62">
        <v>55</v>
      </c>
      <c r="BQ120" s="62">
        <v>25</v>
      </c>
      <c r="BR120" s="62">
        <v>4</v>
      </c>
      <c r="BS120" s="62">
        <v>1</v>
      </c>
      <c r="BT120" s="62">
        <v>42</v>
      </c>
      <c r="BU120" s="62">
        <v>9</v>
      </c>
      <c r="BV120" s="62">
        <v>20</v>
      </c>
      <c r="BW120" s="62">
        <v>39</v>
      </c>
      <c r="BX120" s="62">
        <v>29</v>
      </c>
      <c r="BY120" s="62">
        <v>13</v>
      </c>
      <c r="BZ120" s="63"/>
      <c r="CA120" s="62">
        <v>20</v>
      </c>
      <c r="CB120" s="63"/>
      <c r="CC120" s="63"/>
      <c r="CD120" s="62">
        <v>26</v>
      </c>
      <c r="CE120" s="63"/>
      <c r="CF120" s="62">
        <v>11</v>
      </c>
      <c r="CG120" s="62">
        <v>773</v>
      </c>
      <c r="CH120" s="63"/>
      <c r="CI120" s="62">
        <v>12</v>
      </c>
      <c r="CJ120" s="63"/>
      <c r="CK120" s="63"/>
      <c r="CL120" s="63"/>
      <c r="CM120" s="62">
        <v>9</v>
      </c>
      <c r="CN120" s="63"/>
      <c r="CO120" s="62">
        <v>12</v>
      </c>
      <c r="CP120" s="63"/>
      <c r="CQ120" s="63"/>
      <c r="CR120" s="63"/>
      <c r="CS120" s="63"/>
      <c r="CT120" s="63"/>
      <c r="CU120" s="61">
        <v>4025</v>
      </c>
      <c r="CV120" s="63"/>
      <c r="CW120" s="63"/>
      <c r="CX120" s="62">
        <v>291</v>
      </c>
      <c r="CY120" s="62">
        <v>362</v>
      </c>
      <c r="CZ120" s="62">
        <v>486</v>
      </c>
      <c r="DA120" s="62">
        <v>429</v>
      </c>
      <c r="DB120" s="63"/>
      <c r="DC120" s="63"/>
      <c r="DD120" s="62">
        <v>381</v>
      </c>
      <c r="DE120"/>
    </row>
    <row r="121" spans="1:109" ht="11.1" customHeight="1" x14ac:dyDescent="0.2">
      <c r="A121" s="60" t="s">
        <v>308</v>
      </c>
      <c r="B121" s="63">
        <v>14950</v>
      </c>
      <c r="C121" s="63"/>
      <c r="D121" s="63"/>
      <c r="E121" s="63"/>
      <c r="F121" s="61">
        <v>4804</v>
      </c>
      <c r="G121" s="63"/>
      <c r="H121" s="63"/>
      <c r="I121" s="63"/>
      <c r="J121" s="63"/>
      <c r="K121" s="63"/>
      <c r="L121" s="63"/>
      <c r="M121" s="63"/>
      <c r="N121" s="63"/>
      <c r="O121" s="63"/>
      <c r="P121" s="61">
        <v>6734</v>
      </c>
      <c r="Q121" s="63"/>
      <c r="R121" s="61">
        <v>1224</v>
      </c>
      <c r="S121" s="61">
        <v>5326</v>
      </c>
      <c r="T121" s="61">
        <v>5327</v>
      </c>
      <c r="U121" s="61">
        <v>4584</v>
      </c>
      <c r="V121" s="61">
        <v>13844</v>
      </c>
      <c r="W121" s="61">
        <v>4355</v>
      </c>
      <c r="X121" s="61">
        <v>4798</v>
      </c>
      <c r="Y121" s="61">
        <v>8764</v>
      </c>
      <c r="Z121" s="61">
        <v>4120</v>
      </c>
      <c r="AA121" s="61">
        <v>3378</v>
      </c>
      <c r="AB121" s="61">
        <v>16000</v>
      </c>
      <c r="AC121" s="61">
        <v>12072</v>
      </c>
      <c r="AD121" s="61">
        <v>6370</v>
      </c>
      <c r="AE121" s="61">
        <v>23381</v>
      </c>
      <c r="AF121" s="61">
        <v>9927</v>
      </c>
      <c r="AG121" s="61">
        <v>7321</v>
      </c>
      <c r="AH121" s="61">
        <v>7514</v>
      </c>
      <c r="AI121" s="61">
        <v>18899</v>
      </c>
      <c r="AJ121" s="61">
        <v>5302</v>
      </c>
      <c r="AK121" s="61">
        <v>11225</v>
      </c>
      <c r="AL121" s="61">
        <v>12441</v>
      </c>
      <c r="AM121" s="61">
        <v>10038</v>
      </c>
      <c r="AN121" s="61">
        <v>10631</v>
      </c>
      <c r="AO121" s="61">
        <v>7542</v>
      </c>
      <c r="AP121" s="61">
        <v>6680</v>
      </c>
      <c r="AQ121" s="61">
        <v>14392</v>
      </c>
      <c r="AR121" s="61">
        <v>3753</v>
      </c>
      <c r="AS121" s="61">
        <v>2010</v>
      </c>
      <c r="AT121" s="63"/>
      <c r="AU121" s="61">
        <v>4369</v>
      </c>
      <c r="AV121" s="62">
        <v>245</v>
      </c>
      <c r="AW121" s="61">
        <v>2634</v>
      </c>
      <c r="AX121" s="63"/>
      <c r="AY121" s="63"/>
      <c r="AZ121" s="63"/>
      <c r="BA121" s="63"/>
      <c r="BB121" s="63"/>
      <c r="BC121" s="63"/>
      <c r="BD121" s="63"/>
      <c r="BE121" s="63"/>
      <c r="BF121" s="63"/>
      <c r="BG121" s="63"/>
      <c r="BH121" s="63"/>
      <c r="BI121" s="63"/>
      <c r="BJ121" s="63"/>
      <c r="BK121" s="63"/>
      <c r="BL121" s="63"/>
      <c r="BM121" s="63"/>
      <c r="BN121" s="63"/>
      <c r="BO121" s="63"/>
      <c r="BP121" s="63"/>
      <c r="BQ121" s="63"/>
      <c r="BR121" s="63"/>
      <c r="BS121" s="63"/>
      <c r="BT121" s="63"/>
      <c r="BU121" s="63"/>
      <c r="BV121" s="63"/>
      <c r="BW121" s="63"/>
      <c r="BX121" s="63"/>
      <c r="BY121" s="63"/>
      <c r="BZ121" s="63"/>
      <c r="CA121" s="63"/>
      <c r="CB121" s="63"/>
      <c r="CC121" s="63"/>
      <c r="CD121" s="61">
        <v>26820</v>
      </c>
      <c r="CE121" s="63"/>
      <c r="CF121" s="63"/>
      <c r="CG121" s="61">
        <v>23903</v>
      </c>
      <c r="CH121" s="63"/>
      <c r="CI121" s="63"/>
      <c r="CJ121" s="63"/>
      <c r="CK121" s="63"/>
      <c r="CL121" s="63"/>
      <c r="CM121" s="63"/>
      <c r="CN121" s="63"/>
      <c r="CO121" s="63"/>
      <c r="CP121" s="63"/>
      <c r="CQ121" s="61">
        <v>4143</v>
      </c>
      <c r="CR121" s="63"/>
      <c r="CS121" s="61">
        <f>45570+6200+2240</f>
        <v>54010</v>
      </c>
      <c r="CT121" s="63"/>
      <c r="CU121" s="63"/>
      <c r="CV121" s="61">
        <v>108964</v>
      </c>
      <c r="CW121" s="61">
        <v>107040</v>
      </c>
      <c r="CX121" s="61">
        <v>10396</v>
      </c>
      <c r="CY121" s="61">
        <v>27780</v>
      </c>
      <c r="CZ121" s="61">
        <v>26169</v>
      </c>
      <c r="DA121" s="61">
        <v>27765</v>
      </c>
      <c r="DB121" s="61">
        <v>21501</v>
      </c>
      <c r="DC121" s="61">
        <v>16500</v>
      </c>
      <c r="DD121" s="61">
        <v>92427</v>
      </c>
      <c r="DE121"/>
    </row>
    <row r="122" spans="1:109" ht="11.1" customHeight="1" x14ac:dyDescent="0.2">
      <c r="A122" s="60" t="s">
        <v>309</v>
      </c>
      <c r="B122" s="63">
        <v>3210</v>
      </c>
      <c r="C122" s="63"/>
      <c r="D122" s="63"/>
      <c r="E122" s="63"/>
      <c r="F122" s="62">
        <v>250</v>
      </c>
      <c r="G122" s="63"/>
      <c r="H122" s="63"/>
      <c r="I122" s="61">
        <v>37765</v>
      </c>
      <c r="J122" s="63"/>
      <c r="K122" s="61">
        <f>2540+180</f>
        <v>2720</v>
      </c>
      <c r="L122" s="63"/>
      <c r="M122" s="63"/>
      <c r="N122" s="62">
        <v>100</v>
      </c>
      <c r="O122" s="63"/>
      <c r="P122" s="61">
        <v>2163</v>
      </c>
      <c r="Q122" s="63"/>
      <c r="R122" s="63"/>
      <c r="S122" s="62">
        <v>250</v>
      </c>
      <c r="T122" s="63"/>
      <c r="U122" s="63"/>
      <c r="V122" s="62">
        <v>418</v>
      </c>
      <c r="W122" s="63"/>
      <c r="X122" s="63"/>
      <c r="Y122" s="63"/>
      <c r="Z122" s="61">
        <v>1900</v>
      </c>
      <c r="AA122" s="62">
        <v>116</v>
      </c>
      <c r="AB122" s="62">
        <v>353</v>
      </c>
      <c r="AC122" s="62">
        <v>511</v>
      </c>
      <c r="AD122" s="63"/>
      <c r="AE122" s="61">
        <v>5850</v>
      </c>
      <c r="AF122" s="61">
        <v>1081</v>
      </c>
      <c r="AG122" s="63"/>
      <c r="AH122" s="63"/>
      <c r="AI122" s="62">
        <v>164</v>
      </c>
      <c r="AJ122" s="63"/>
      <c r="AK122" s="61">
        <v>1345</v>
      </c>
      <c r="AL122" s="63"/>
      <c r="AM122" s="63"/>
      <c r="AN122" s="62">
        <v>500</v>
      </c>
      <c r="AO122" s="63"/>
      <c r="AP122" s="62">
        <v>60</v>
      </c>
      <c r="AQ122" s="62">
        <v>580</v>
      </c>
      <c r="AR122" s="63"/>
      <c r="AS122" s="63"/>
      <c r="AT122" s="63"/>
      <c r="AU122" s="63"/>
      <c r="AV122" s="63"/>
      <c r="AW122" s="62">
        <v>36</v>
      </c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63"/>
      <c r="BJ122" s="63"/>
      <c r="BK122" s="63"/>
      <c r="BL122" s="63"/>
      <c r="BM122" s="63"/>
      <c r="BN122" s="63"/>
      <c r="BO122" s="63"/>
      <c r="BP122" s="63"/>
      <c r="BQ122" s="63"/>
      <c r="BR122" s="63"/>
      <c r="BS122" s="63"/>
      <c r="BT122" s="63"/>
      <c r="BU122" s="63"/>
      <c r="BV122" s="63"/>
      <c r="BW122" s="63"/>
      <c r="BX122" s="63"/>
      <c r="BY122" s="63"/>
      <c r="BZ122" s="63"/>
      <c r="CA122" s="63"/>
      <c r="CB122" s="63"/>
      <c r="CC122" s="63"/>
      <c r="CD122" s="61">
        <v>1142</v>
      </c>
      <c r="CE122" s="63"/>
      <c r="CF122" s="63"/>
      <c r="CG122" s="61">
        <f>6459+15</f>
        <v>6474</v>
      </c>
      <c r="CH122" s="63">
        <v>2836</v>
      </c>
      <c r="CI122" s="63"/>
      <c r="CJ122" s="63"/>
      <c r="CK122" s="63"/>
      <c r="CL122" s="63"/>
      <c r="CM122" s="63"/>
      <c r="CN122" s="63"/>
      <c r="CO122" s="63"/>
      <c r="CP122" s="63"/>
      <c r="CQ122" s="63"/>
      <c r="CR122" s="63"/>
      <c r="CS122" s="63"/>
      <c r="CT122" s="63"/>
      <c r="CU122" s="63"/>
      <c r="CV122" s="63"/>
      <c r="CW122" s="63"/>
      <c r="CX122" s="63"/>
      <c r="CY122" s="62">
        <v>167</v>
      </c>
      <c r="CZ122" s="62">
        <v>881</v>
      </c>
      <c r="DA122" s="63"/>
      <c r="DB122" s="61">
        <v>1934</v>
      </c>
      <c r="DC122" s="62">
        <v>550</v>
      </c>
      <c r="DD122" s="61">
        <v>10897</v>
      </c>
      <c r="DE122"/>
    </row>
    <row r="123" spans="1:109" ht="11.1" customHeight="1" x14ac:dyDescent="0.2">
      <c r="A123" s="60" t="s">
        <v>310</v>
      </c>
      <c r="B123" s="63">
        <v>1423</v>
      </c>
      <c r="C123" s="63"/>
      <c r="D123" s="63"/>
      <c r="E123" s="63"/>
      <c r="F123" s="63"/>
      <c r="G123" s="63"/>
      <c r="H123" s="63"/>
      <c r="I123" s="63"/>
      <c r="J123" s="63"/>
      <c r="K123" s="63">
        <v>150</v>
      </c>
      <c r="L123" s="63"/>
      <c r="M123" s="63"/>
      <c r="N123" s="63"/>
      <c r="O123" s="63"/>
      <c r="P123" s="61">
        <v>1647</v>
      </c>
      <c r="Q123" s="63"/>
      <c r="R123" s="63"/>
      <c r="S123" s="62">
        <v>35</v>
      </c>
      <c r="T123" s="63"/>
      <c r="U123" s="63"/>
      <c r="V123" s="61">
        <v>1520</v>
      </c>
      <c r="W123" s="63"/>
      <c r="X123" s="63"/>
      <c r="Y123" s="63"/>
      <c r="Z123" s="62">
        <v>600</v>
      </c>
      <c r="AA123" s="62">
        <v>76</v>
      </c>
      <c r="AB123" s="63"/>
      <c r="AC123" s="63"/>
      <c r="AD123" s="61">
        <v>1140</v>
      </c>
      <c r="AE123" s="61">
        <v>4200</v>
      </c>
      <c r="AF123" s="63"/>
      <c r="AG123" s="63"/>
      <c r="AH123" s="62">
        <v>630</v>
      </c>
      <c r="AI123" s="62">
        <v>215</v>
      </c>
      <c r="AJ123" s="62">
        <v>493</v>
      </c>
      <c r="AK123" s="63"/>
      <c r="AL123" s="63"/>
      <c r="AM123" s="63"/>
      <c r="AN123" s="62">
        <v>400</v>
      </c>
      <c r="AO123" s="63"/>
      <c r="AP123" s="62">
        <v>425</v>
      </c>
      <c r="AQ123" s="62">
        <v>560</v>
      </c>
      <c r="AR123" s="63"/>
      <c r="AS123" s="63"/>
      <c r="AT123" s="63"/>
      <c r="AU123" s="62">
        <v>130</v>
      </c>
      <c r="AV123" s="62">
        <v>167</v>
      </c>
      <c r="AW123" s="62">
        <v>36</v>
      </c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1">
        <v>2581</v>
      </c>
      <c r="CE123" s="63"/>
      <c r="CF123" s="63"/>
      <c r="CG123" s="61">
        <v>2480</v>
      </c>
      <c r="CH123" s="63">
        <v>593</v>
      </c>
      <c r="CI123" s="63"/>
      <c r="CJ123" s="63"/>
      <c r="CK123" s="63"/>
      <c r="CL123" s="63"/>
      <c r="CM123" s="63"/>
      <c r="CN123" s="63"/>
      <c r="CO123" s="63"/>
      <c r="CP123" s="63"/>
      <c r="CQ123" s="62">
        <v>525</v>
      </c>
      <c r="CR123" s="63"/>
      <c r="CS123" s="61">
        <f>1696+2840</f>
        <v>4536</v>
      </c>
      <c r="CT123" s="63"/>
      <c r="CU123" s="63"/>
      <c r="CV123" s="61">
        <v>4000</v>
      </c>
      <c r="CW123" s="61">
        <v>3063</v>
      </c>
      <c r="CX123" s="63"/>
      <c r="CY123" s="62">
        <v>12</v>
      </c>
      <c r="CZ123" s="62">
        <v>835</v>
      </c>
      <c r="DA123" s="63"/>
      <c r="DB123" s="61">
        <v>1134</v>
      </c>
      <c r="DC123" s="63"/>
      <c r="DD123" s="61">
        <v>3542</v>
      </c>
      <c r="DE123"/>
    </row>
    <row r="124" spans="1:109" ht="11.1" customHeight="1" x14ac:dyDescent="0.2">
      <c r="A124" s="60" t="s">
        <v>311</v>
      </c>
      <c r="B124" s="63">
        <v>8000</v>
      </c>
      <c r="C124" s="63"/>
      <c r="D124" s="63"/>
      <c r="E124" s="63"/>
      <c r="F124" s="62">
        <v>250</v>
      </c>
      <c r="G124" s="63"/>
      <c r="H124" s="63"/>
      <c r="I124" s="63"/>
      <c r="J124" s="63"/>
      <c r="K124" s="63"/>
      <c r="L124" s="63"/>
      <c r="M124" s="63"/>
      <c r="N124" s="63"/>
      <c r="O124" s="63"/>
      <c r="P124" s="61">
        <v>2503</v>
      </c>
      <c r="Q124" s="63"/>
      <c r="R124" s="61">
        <v>1094</v>
      </c>
      <c r="S124" s="61">
        <v>1226</v>
      </c>
      <c r="T124" s="61">
        <v>1538</v>
      </c>
      <c r="U124" s="61">
        <v>1284</v>
      </c>
      <c r="V124" s="61">
        <v>1983</v>
      </c>
      <c r="W124" s="61">
        <v>1757</v>
      </c>
      <c r="X124" s="62">
        <v>631</v>
      </c>
      <c r="Y124" s="62">
        <v>790</v>
      </c>
      <c r="Z124" s="61">
        <v>3500</v>
      </c>
      <c r="AA124" s="62">
        <v>930</v>
      </c>
      <c r="AB124" s="61">
        <v>2003</v>
      </c>
      <c r="AC124" s="62">
        <v>331</v>
      </c>
      <c r="AD124" s="61">
        <v>1796</v>
      </c>
      <c r="AE124" s="61">
        <v>1750</v>
      </c>
      <c r="AF124" s="61">
        <v>1712</v>
      </c>
      <c r="AG124" s="61">
        <v>1161</v>
      </c>
      <c r="AH124" s="61">
        <v>2157</v>
      </c>
      <c r="AI124" s="62">
        <v>610</v>
      </c>
      <c r="AJ124" s="61">
        <v>1136</v>
      </c>
      <c r="AK124" s="61">
        <v>1405</v>
      </c>
      <c r="AL124" s="61">
        <v>1301</v>
      </c>
      <c r="AM124" s="61">
        <v>1151</v>
      </c>
      <c r="AN124" s="62">
        <v>580</v>
      </c>
      <c r="AO124" s="62">
        <v>260</v>
      </c>
      <c r="AP124" s="62">
        <v>840</v>
      </c>
      <c r="AQ124" s="62">
        <v>645</v>
      </c>
      <c r="AR124" s="62">
        <v>860</v>
      </c>
      <c r="AS124" s="62">
        <v>641</v>
      </c>
      <c r="AT124" s="63"/>
      <c r="AU124" s="62">
        <v>150</v>
      </c>
      <c r="AV124" s="62">
        <v>167</v>
      </c>
      <c r="AW124" s="62">
        <v>48</v>
      </c>
      <c r="AX124" s="63"/>
      <c r="AY124" s="63"/>
      <c r="AZ124" s="63"/>
      <c r="BA124" s="63"/>
      <c r="BB124" s="63"/>
      <c r="BC124" s="63"/>
      <c r="BD124" s="63"/>
      <c r="BE124" s="63"/>
      <c r="BF124" s="63"/>
      <c r="BG124" s="63"/>
      <c r="BH124" s="63"/>
      <c r="BI124" s="63"/>
      <c r="BJ124" s="63"/>
      <c r="BK124" s="63"/>
      <c r="BL124" s="63"/>
      <c r="BM124" s="63"/>
      <c r="BN124" s="63"/>
      <c r="BO124" s="63"/>
      <c r="BP124" s="63"/>
      <c r="BQ124" s="63"/>
      <c r="BR124" s="63"/>
      <c r="BS124" s="63"/>
      <c r="BT124" s="63"/>
      <c r="BU124" s="63"/>
      <c r="BV124" s="63"/>
      <c r="BW124" s="63"/>
      <c r="BX124" s="63"/>
      <c r="BY124" s="63"/>
      <c r="BZ124" s="63"/>
      <c r="CA124" s="63"/>
      <c r="CB124" s="63"/>
      <c r="CC124" s="63"/>
      <c r="CD124" s="61">
        <v>3907</v>
      </c>
      <c r="CE124" s="63"/>
      <c r="CF124" s="63"/>
      <c r="CG124" s="61">
        <f>6787+15</f>
        <v>6802</v>
      </c>
      <c r="CH124" s="63">
        <v>3036</v>
      </c>
      <c r="CI124" s="63"/>
      <c r="CJ124" s="63"/>
      <c r="CK124" s="63"/>
      <c r="CL124" s="63"/>
      <c r="CM124" s="63"/>
      <c r="CN124" s="63"/>
      <c r="CO124" s="63"/>
      <c r="CP124" s="63"/>
      <c r="CQ124" s="62">
        <v>525</v>
      </c>
      <c r="CR124" s="63"/>
      <c r="CS124" s="61">
        <f>3074+6580</f>
        <v>9654</v>
      </c>
      <c r="CT124" s="63"/>
      <c r="CU124" s="63"/>
      <c r="CV124" s="61">
        <v>9650</v>
      </c>
      <c r="CW124" s="61">
        <v>7821</v>
      </c>
      <c r="CX124" s="61">
        <v>2883</v>
      </c>
      <c r="CY124" s="62">
        <v>652</v>
      </c>
      <c r="CZ124" s="61">
        <v>2913</v>
      </c>
      <c r="DA124" s="61">
        <v>2103</v>
      </c>
      <c r="DB124" s="61">
        <v>1324</v>
      </c>
      <c r="DC124" s="61">
        <v>1773</v>
      </c>
      <c r="DD124" s="61">
        <v>8464</v>
      </c>
      <c r="DE124"/>
    </row>
    <row r="125" spans="1:109" ht="11.1" customHeight="1" x14ac:dyDescent="0.2">
      <c r="A125" s="73" t="s">
        <v>312</v>
      </c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93">
        <v>20</v>
      </c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74"/>
      <c r="CC125" s="74"/>
      <c r="CD125" s="74"/>
      <c r="CE125" s="74"/>
      <c r="CF125" s="74"/>
      <c r="CG125" s="74"/>
      <c r="CH125" s="74"/>
      <c r="CI125" s="74"/>
      <c r="CJ125" s="74"/>
      <c r="CK125" s="74"/>
      <c r="CL125" s="74"/>
      <c r="CM125" s="74"/>
      <c r="CN125" s="74"/>
      <c r="CO125" s="74"/>
      <c r="CP125" s="74"/>
      <c r="CQ125" s="74"/>
      <c r="CR125" s="74"/>
      <c r="CS125" s="74"/>
      <c r="CT125" s="74"/>
      <c r="CU125" s="74"/>
      <c r="CV125" s="74"/>
      <c r="CW125" s="74"/>
      <c r="CX125" s="74"/>
      <c r="CY125" s="74"/>
      <c r="CZ125" s="74"/>
      <c r="DA125" s="74"/>
      <c r="DB125" s="74"/>
      <c r="DC125" s="74"/>
      <c r="DD125" s="74"/>
      <c r="DE125"/>
    </row>
    <row r="126" spans="1:109" ht="11.1" customHeight="1" x14ac:dyDescent="0.2">
      <c r="A126" s="67" t="s">
        <v>313</v>
      </c>
      <c r="B126" s="75">
        <v>3500</v>
      </c>
      <c r="C126" s="75"/>
      <c r="D126" s="75"/>
      <c r="E126" s="75"/>
      <c r="F126" s="94">
        <v>250</v>
      </c>
      <c r="G126" s="75"/>
      <c r="H126" s="75"/>
      <c r="I126" s="75"/>
      <c r="J126" s="75"/>
      <c r="K126" s="75">
        <v>260</v>
      </c>
      <c r="L126" s="75"/>
      <c r="M126" s="75"/>
      <c r="N126" s="75"/>
      <c r="O126" s="75"/>
      <c r="P126" s="76">
        <v>1703</v>
      </c>
      <c r="Q126" s="75"/>
      <c r="R126" s="76">
        <v>1008</v>
      </c>
      <c r="S126" s="94">
        <v>450</v>
      </c>
      <c r="T126" s="94">
        <v>286</v>
      </c>
      <c r="U126" s="75"/>
      <c r="V126" s="76">
        <v>3359</v>
      </c>
      <c r="W126" s="75"/>
      <c r="X126" s="76">
        <v>2305</v>
      </c>
      <c r="Y126" s="94">
        <v>321</v>
      </c>
      <c r="Z126" s="76">
        <v>2500</v>
      </c>
      <c r="AA126" s="76">
        <v>2908</v>
      </c>
      <c r="AB126" s="94">
        <v>280</v>
      </c>
      <c r="AC126" s="76">
        <v>1215</v>
      </c>
      <c r="AD126" s="76">
        <v>1885</v>
      </c>
      <c r="AE126" s="76">
        <v>5700</v>
      </c>
      <c r="AF126" s="75"/>
      <c r="AG126" s="75"/>
      <c r="AH126" s="76">
        <v>2731</v>
      </c>
      <c r="AI126" s="94">
        <v>625</v>
      </c>
      <c r="AJ126" s="94">
        <v>518</v>
      </c>
      <c r="AK126" s="76">
        <v>1420</v>
      </c>
      <c r="AL126" s="94">
        <v>827</v>
      </c>
      <c r="AM126" s="94">
        <v>318</v>
      </c>
      <c r="AN126" s="94">
        <v>500</v>
      </c>
      <c r="AO126" s="94">
        <v>99</v>
      </c>
      <c r="AP126" s="76">
        <v>2145</v>
      </c>
      <c r="AQ126" s="76">
        <v>1030</v>
      </c>
      <c r="AR126" s="94">
        <v>210</v>
      </c>
      <c r="AS126" s="94">
        <v>133</v>
      </c>
      <c r="AT126" s="75"/>
      <c r="AU126" s="94">
        <v>345</v>
      </c>
      <c r="AV126" s="94">
        <v>199</v>
      </c>
      <c r="AW126" s="94">
        <v>260</v>
      </c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  <c r="BW126" s="75"/>
      <c r="BX126" s="75"/>
      <c r="BY126" s="75"/>
      <c r="BZ126" s="75"/>
      <c r="CA126" s="75"/>
      <c r="CB126" s="75"/>
      <c r="CC126" s="75"/>
      <c r="CD126" s="76">
        <v>7712</v>
      </c>
      <c r="CE126" s="75"/>
      <c r="CF126" s="75"/>
      <c r="CG126" s="76">
        <v>7580</v>
      </c>
      <c r="CH126" s="75">
        <v>11602</v>
      </c>
      <c r="CI126" s="75"/>
      <c r="CJ126" s="75"/>
      <c r="CK126" s="75"/>
      <c r="CL126" s="75"/>
      <c r="CM126" s="75"/>
      <c r="CN126" s="75"/>
      <c r="CO126" s="75"/>
      <c r="CP126" s="75"/>
      <c r="CQ126" s="76">
        <v>1050</v>
      </c>
      <c r="CR126" s="75"/>
      <c r="CS126" s="76">
        <v>11800</v>
      </c>
      <c r="CT126" s="75"/>
      <c r="CU126" s="75"/>
      <c r="CV126" s="76">
        <v>9985</v>
      </c>
      <c r="CW126" s="76">
        <v>8799</v>
      </c>
      <c r="CX126" s="76">
        <v>2884</v>
      </c>
      <c r="CY126" s="76">
        <v>1665</v>
      </c>
      <c r="CZ126" s="76">
        <v>3395</v>
      </c>
      <c r="DA126" s="76">
        <v>1742</v>
      </c>
      <c r="DB126" s="76">
        <v>2651</v>
      </c>
      <c r="DC126" s="76">
        <v>1300</v>
      </c>
      <c r="DD126" s="76">
        <v>4072</v>
      </c>
      <c r="DE126"/>
    </row>
    <row r="127" spans="1:109" s="64" customFormat="1" ht="11.1" customHeight="1" x14ac:dyDescent="0.2">
      <c r="A127" s="67" t="s">
        <v>314</v>
      </c>
      <c r="B127" s="75"/>
      <c r="C127" s="75"/>
      <c r="D127" s="75"/>
      <c r="E127" s="75"/>
      <c r="F127" s="75"/>
      <c r="G127" s="75"/>
      <c r="H127" s="75"/>
      <c r="I127" s="76">
        <v>7500</v>
      </c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6">
        <v>6500</v>
      </c>
      <c r="CC127" s="76">
        <v>17600</v>
      </c>
      <c r="CD127" s="76">
        <v>4500</v>
      </c>
      <c r="CE127" s="75"/>
      <c r="CF127" s="75"/>
      <c r="CG127" s="76">
        <v>15000</v>
      </c>
      <c r="CH127" s="75"/>
      <c r="CI127" s="75"/>
      <c r="CJ127" s="75"/>
      <c r="CK127" s="75"/>
      <c r="CL127" s="75"/>
      <c r="CM127" s="75"/>
      <c r="CN127" s="75"/>
      <c r="CO127" s="75"/>
      <c r="CP127" s="75"/>
      <c r="CQ127" s="75"/>
      <c r="CR127" s="75"/>
      <c r="CS127" s="75"/>
      <c r="CT127" s="75"/>
      <c r="CU127" s="75"/>
      <c r="CV127" s="75"/>
      <c r="CW127" s="76">
        <v>10333</v>
      </c>
      <c r="CX127" s="75"/>
      <c r="CY127" s="75"/>
      <c r="CZ127" s="75"/>
      <c r="DA127" s="75"/>
      <c r="DB127" s="75"/>
      <c r="DC127" s="75"/>
      <c r="DD127" s="76">
        <v>7500</v>
      </c>
    </row>
    <row r="128" spans="1:109" s="64" customFormat="1" ht="11.1" customHeight="1" x14ac:dyDescent="0.2">
      <c r="A128" s="77"/>
      <c r="B128" s="78"/>
      <c r="C128" s="78"/>
      <c r="D128" s="78"/>
      <c r="E128" s="78"/>
      <c r="F128" s="78"/>
      <c r="G128" s="78"/>
      <c r="H128" s="78"/>
      <c r="I128" s="79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  <c r="AW128" s="78"/>
      <c r="AX128" s="78"/>
      <c r="AY128" s="78"/>
      <c r="AZ128" s="78"/>
      <c r="BA128" s="78"/>
      <c r="BB128" s="78"/>
      <c r="BC128" s="78"/>
      <c r="BD128" s="78"/>
      <c r="BE128" s="78"/>
      <c r="BF128" s="78"/>
      <c r="BG128" s="78"/>
      <c r="BH128" s="78"/>
      <c r="BI128" s="78"/>
      <c r="BJ128" s="78"/>
      <c r="BK128" s="78"/>
      <c r="BL128" s="78"/>
      <c r="BM128" s="78"/>
      <c r="BN128" s="78"/>
      <c r="BO128" s="78"/>
      <c r="BP128" s="78"/>
      <c r="BQ128" s="78"/>
      <c r="BR128" s="78"/>
      <c r="BS128" s="78"/>
      <c r="BT128" s="78"/>
      <c r="BU128" s="78"/>
      <c r="BV128" s="78"/>
      <c r="BW128" s="78"/>
      <c r="BX128" s="78"/>
      <c r="BY128" s="78"/>
      <c r="BZ128" s="78"/>
      <c r="CA128" s="78"/>
      <c r="CB128" s="79"/>
      <c r="CC128" s="79"/>
      <c r="CD128" s="79"/>
      <c r="CE128" s="78"/>
      <c r="CF128" s="78"/>
      <c r="CG128" s="79"/>
      <c r="CH128" s="78"/>
      <c r="CI128" s="78"/>
      <c r="CJ128" s="78"/>
      <c r="CK128" s="78"/>
      <c r="CL128" s="78"/>
      <c r="CM128" s="78"/>
      <c r="CN128" s="78"/>
      <c r="CO128" s="78"/>
      <c r="CP128" s="78"/>
      <c r="CQ128" s="78"/>
      <c r="CR128" s="78"/>
      <c r="CS128" s="78"/>
      <c r="CT128" s="78"/>
      <c r="CU128" s="78"/>
      <c r="CV128" s="78"/>
      <c r="CW128" s="79"/>
      <c r="CX128" s="78"/>
      <c r="CY128" s="78"/>
      <c r="CZ128" s="78"/>
      <c r="DA128" s="78"/>
      <c r="DB128" s="78"/>
      <c r="DC128" s="78"/>
      <c r="DD128" s="79"/>
    </row>
    <row r="129" spans="1:109" s="81" customFormat="1" ht="21" customHeight="1" x14ac:dyDescent="0.2">
      <c r="A129" s="80" t="s">
        <v>315</v>
      </c>
      <c r="B129" s="75">
        <v>0</v>
      </c>
      <c r="C129" s="75">
        <v>0</v>
      </c>
      <c r="D129" s="75">
        <v>0</v>
      </c>
      <c r="E129" s="75">
        <v>0</v>
      </c>
      <c r="F129" s="75">
        <v>3554</v>
      </c>
      <c r="G129" s="75">
        <v>0</v>
      </c>
      <c r="H129" s="75">
        <v>0</v>
      </c>
      <c r="I129" s="76">
        <v>128040</v>
      </c>
      <c r="J129" s="75">
        <v>0</v>
      </c>
      <c r="K129" s="75">
        <v>43962</v>
      </c>
      <c r="L129" s="75">
        <v>0</v>
      </c>
      <c r="M129" s="75">
        <v>0</v>
      </c>
      <c r="N129" s="75">
        <v>17061</v>
      </c>
      <c r="O129" s="75">
        <v>0</v>
      </c>
      <c r="P129" s="75">
        <v>16871</v>
      </c>
      <c r="Q129" s="75">
        <v>0</v>
      </c>
      <c r="R129" s="75">
        <v>12464</v>
      </c>
      <c r="S129" s="75">
        <v>9226</v>
      </c>
      <c r="T129" s="75">
        <v>12631</v>
      </c>
      <c r="U129" s="75">
        <v>10174</v>
      </c>
      <c r="V129" s="75">
        <v>31181</v>
      </c>
      <c r="W129" s="75">
        <v>8943</v>
      </c>
      <c r="X129" s="75">
        <v>17134</v>
      </c>
      <c r="Y129" s="75">
        <v>10263</v>
      </c>
      <c r="Z129" s="75">
        <v>26626</v>
      </c>
      <c r="AA129" s="75">
        <v>10454</v>
      </c>
      <c r="AB129" s="75">
        <v>19843</v>
      </c>
      <c r="AC129" s="75">
        <v>23339</v>
      </c>
      <c r="AD129" s="75">
        <v>13606</v>
      </c>
      <c r="AE129" s="75">
        <v>70716</v>
      </c>
      <c r="AF129" s="75">
        <v>17046</v>
      </c>
      <c r="AG129" s="75">
        <v>17150</v>
      </c>
      <c r="AH129" s="75">
        <v>17925</v>
      </c>
      <c r="AI129" s="75">
        <v>27791</v>
      </c>
      <c r="AJ129" s="75">
        <v>8121</v>
      </c>
      <c r="AK129" s="75">
        <v>16071</v>
      </c>
      <c r="AL129" s="75">
        <v>18712</v>
      </c>
      <c r="AM129" s="75">
        <v>12403</v>
      </c>
      <c r="AN129" s="75">
        <v>11910</v>
      </c>
      <c r="AO129" s="75">
        <v>4705</v>
      </c>
      <c r="AP129" s="75">
        <v>11355</v>
      </c>
      <c r="AQ129" s="75">
        <v>16868</v>
      </c>
      <c r="AR129" s="75">
        <v>4754</v>
      </c>
      <c r="AS129" s="75">
        <v>3270</v>
      </c>
      <c r="AT129" s="75">
        <v>0</v>
      </c>
      <c r="AU129" s="75">
        <v>3945</v>
      </c>
      <c r="AV129" s="75">
        <v>1122</v>
      </c>
      <c r="AW129" s="75">
        <v>2317</v>
      </c>
      <c r="AX129" s="75">
        <v>0</v>
      </c>
      <c r="AY129" s="75">
        <v>0</v>
      </c>
      <c r="AZ129" s="75">
        <v>0</v>
      </c>
      <c r="BA129" s="75">
        <v>0</v>
      </c>
      <c r="BB129" s="75">
        <v>0</v>
      </c>
      <c r="BC129" s="75">
        <v>0</v>
      </c>
      <c r="BD129" s="75">
        <v>0</v>
      </c>
      <c r="BE129" s="75">
        <v>0</v>
      </c>
      <c r="BF129" s="75">
        <v>0</v>
      </c>
      <c r="BG129" s="75">
        <v>0</v>
      </c>
      <c r="BH129" s="75">
        <v>0</v>
      </c>
      <c r="BI129" s="75">
        <v>0</v>
      </c>
      <c r="BJ129" s="75">
        <v>0</v>
      </c>
      <c r="BK129" s="75">
        <v>0</v>
      </c>
      <c r="BL129" s="75">
        <v>0</v>
      </c>
      <c r="BM129" s="75">
        <v>0</v>
      </c>
      <c r="BN129" s="75">
        <v>0</v>
      </c>
      <c r="BO129" s="75">
        <v>0</v>
      </c>
      <c r="BP129" s="75">
        <v>0</v>
      </c>
      <c r="BQ129" s="75">
        <v>0</v>
      </c>
      <c r="BR129" s="75">
        <v>0</v>
      </c>
      <c r="BS129" s="75">
        <v>0</v>
      </c>
      <c r="BT129" s="75">
        <v>0</v>
      </c>
      <c r="BU129" s="75">
        <v>0</v>
      </c>
      <c r="BV129" s="75">
        <v>0</v>
      </c>
      <c r="BW129" s="75">
        <v>0</v>
      </c>
      <c r="BX129" s="75">
        <v>0</v>
      </c>
      <c r="BY129" s="75">
        <v>0</v>
      </c>
      <c r="BZ129" s="75">
        <v>0</v>
      </c>
      <c r="CA129" s="75">
        <v>0</v>
      </c>
      <c r="CB129" s="76">
        <v>0</v>
      </c>
      <c r="CC129" s="76">
        <v>0</v>
      </c>
      <c r="CD129" s="76">
        <v>46414</v>
      </c>
      <c r="CE129" s="75">
        <v>0</v>
      </c>
      <c r="CF129" s="75">
        <v>0</v>
      </c>
      <c r="CG129" s="76">
        <v>81499</v>
      </c>
      <c r="CH129" s="75">
        <v>0</v>
      </c>
      <c r="CI129" s="75">
        <v>0</v>
      </c>
      <c r="CJ129" s="75">
        <v>0</v>
      </c>
      <c r="CK129" s="75">
        <v>0</v>
      </c>
      <c r="CL129" s="75">
        <v>0</v>
      </c>
      <c r="CM129" s="75">
        <v>0</v>
      </c>
      <c r="CN129" s="75">
        <v>0</v>
      </c>
      <c r="CO129" s="75">
        <v>0</v>
      </c>
      <c r="CP129" s="75">
        <v>0</v>
      </c>
      <c r="CQ129" s="75">
        <v>6046</v>
      </c>
      <c r="CR129" s="75">
        <v>0</v>
      </c>
      <c r="CS129" s="75">
        <v>60862</v>
      </c>
      <c r="CT129" s="75">
        <v>0</v>
      </c>
      <c r="CU129" s="75">
        <v>0</v>
      </c>
      <c r="CV129" s="75">
        <v>114303</v>
      </c>
      <c r="CW129" s="76">
        <v>102515</v>
      </c>
      <c r="CX129" s="75">
        <v>31171</v>
      </c>
      <c r="CY129" s="75">
        <v>35159</v>
      </c>
      <c r="CZ129" s="75">
        <v>49498</v>
      </c>
      <c r="DA129" s="75">
        <v>43079</v>
      </c>
      <c r="DB129" s="75">
        <v>45717</v>
      </c>
      <c r="DC129" s="75">
        <v>22182</v>
      </c>
      <c r="DD129" s="76">
        <v>95427</v>
      </c>
    </row>
    <row r="130" spans="1:109" s="83" customFormat="1" ht="11.1" customHeight="1" x14ac:dyDescent="0.2">
      <c r="A130" s="82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  <c r="BB130" s="68"/>
      <c r="BC130" s="68"/>
      <c r="BD130" s="68"/>
      <c r="BE130" s="68"/>
      <c r="BF130" s="68"/>
      <c r="BG130" s="68"/>
      <c r="BH130" s="68"/>
      <c r="BI130" s="68"/>
      <c r="BJ130" s="68"/>
      <c r="BK130" s="68"/>
      <c r="BL130" s="68"/>
      <c r="BM130" s="68"/>
      <c r="BN130" s="68"/>
      <c r="BO130" s="68"/>
      <c r="BP130" s="68"/>
      <c r="BQ130" s="68"/>
      <c r="BR130" s="68"/>
      <c r="BS130" s="68"/>
      <c r="BT130" s="68"/>
      <c r="BU130" s="68"/>
      <c r="BV130" s="68"/>
      <c r="BW130" s="68"/>
      <c r="BX130" s="68"/>
      <c r="BY130" s="68"/>
      <c r="BZ130" s="68"/>
      <c r="CA130" s="68"/>
      <c r="CB130" s="68"/>
      <c r="CC130" s="68"/>
      <c r="CD130" s="68"/>
      <c r="CE130" s="68"/>
      <c r="CF130" s="68"/>
      <c r="CG130" s="68"/>
      <c r="CH130" s="68"/>
      <c r="CI130" s="68"/>
      <c r="CJ130" s="68"/>
      <c r="CK130" s="68"/>
      <c r="CL130" s="68"/>
      <c r="CM130" s="68"/>
      <c r="CN130" s="68"/>
      <c r="CO130" s="68"/>
      <c r="CP130" s="68"/>
      <c r="CQ130" s="68"/>
      <c r="CR130" s="68"/>
      <c r="CS130" s="68"/>
      <c r="CT130" s="68"/>
      <c r="CU130" s="68"/>
      <c r="CV130" s="68"/>
      <c r="CW130" s="68"/>
      <c r="CX130" s="68"/>
      <c r="CY130" s="68"/>
      <c r="CZ130" s="68"/>
      <c r="DA130" s="68"/>
      <c r="DB130" s="68"/>
      <c r="DC130" s="68"/>
      <c r="DD130" s="68"/>
    </row>
    <row r="131" spans="1:109" s="81" customFormat="1" ht="21" customHeight="1" x14ac:dyDescent="0.2">
      <c r="A131" s="80" t="s">
        <v>316</v>
      </c>
      <c r="B131" s="75">
        <v>4375</v>
      </c>
      <c r="C131" s="75">
        <v>0</v>
      </c>
      <c r="D131" s="75">
        <v>0</v>
      </c>
      <c r="E131" s="75">
        <v>0</v>
      </c>
      <c r="F131" s="75">
        <v>766</v>
      </c>
      <c r="G131" s="75">
        <v>0</v>
      </c>
      <c r="H131" s="75">
        <v>0</v>
      </c>
      <c r="I131" s="76">
        <v>0</v>
      </c>
      <c r="J131" s="75">
        <v>1496</v>
      </c>
      <c r="K131" s="75">
        <v>0</v>
      </c>
      <c r="L131" s="75">
        <v>0</v>
      </c>
      <c r="M131" s="75">
        <v>0</v>
      </c>
      <c r="N131" s="75">
        <v>0</v>
      </c>
      <c r="O131" s="75">
        <v>0</v>
      </c>
      <c r="P131" s="75">
        <v>6970</v>
      </c>
      <c r="Q131" s="75">
        <v>0</v>
      </c>
      <c r="R131" s="75">
        <v>4605</v>
      </c>
      <c r="S131" s="75">
        <v>4662</v>
      </c>
      <c r="T131" s="75">
        <v>4241</v>
      </c>
      <c r="U131" s="75">
        <v>4382</v>
      </c>
      <c r="V131" s="75">
        <v>12455</v>
      </c>
      <c r="W131" s="75">
        <v>3304</v>
      </c>
      <c r="X131" s="75">
        <v>6127</v>
      </c>
      <c r="Y131" s="75">
        <v>3570</v>
      </c>
      <c r="Z131" s="75">
        <v>12177</v>
      </c>
      <c r="AA131" s="75">
        <v>4624</v>
      </c>
      <c r="AB131" s="75">
        <v>7124</v>
      </c>
      <c r="AC131" s="75">
        <v>8626</v>
      </c>
      <c r="AD131" s="75">
        <v>6366</v>
      </c>
      <c r="AE131" s="75">
        <v>21140</v>
      </c>
      <c r="AF131" s="75">
        <v>6632</v>
      </c>
      <c r="AG131" s="75">
        <v>6776</v>
      </c>
      <c r="AH131" s="75">
        <v>5812</v>
      </c>
      <c r="AI131" s="75">
        <v>11266</v>
      </c>
      <c r="AJ131" s="75">
        <v>3993</v>
      </c>
      <c r="AK131" s="75">
        <v>6203</v>
      </c>
      <c r="AL131" s="75">
        <v>6199</v>
      </c>
      <c r="AM131" s="75">
        <v>4312</v>
      </c>
      <c r="AN131" s="75">
        <v>4881</v>
      </c>
      <c r="AO131" s="75">
        <v>591</v>
      </c>
      <c r="AP131" s="75">
        <v>4562</v>
      </c>
      <c r="AQ131" s="75">
        <v>8628</v>
      </c>
      <c r="AR131" s="75">
        <v>2497</v>
      </c>
      <c r="AS131" s="75">
        <v>1967</v>
      </c>
      <c r="AT131" s="75">
        <v>0</v>
      </c>
      <c r="AU131" s="75">
        <v>615</v>
      </c>
      <c r="AV131" s="75">
        <v>270</v>
      </c>
      <c r="AW131" s="75">
        <v>429</v>
      </c>
      <c r="AX131" s="75">
        <v>0</v>
      </c>
      <c r="AY131" s="75">
        <v>0</v>
      </c>
      <c r="AZ131" s="75">
        <v>0</v>
      </c>
      <c r="BA131" s="75">
        <v>0</v>
      </c>
      <c r="BB131" s="75">
        <v>0</v>
      </c>
      <c r="BC131" s="75">
        <v>0</v>
      </c>
      <c r="BD131" s="75">
        <v>0</v>
      </c>
      <c r="BE131" s="75">
        <v>0</v>
      </c>
      <c r="BF131" s="75">
        <v>0</v>
      </c>
      <c r="BG131" s="75">
        <v>32</v>
      </c>
      <c r="BH131" s="75">
        <v>0</v>
      </c>
      <c r="BI131" s="75">
        <v>0</v>
      </c>
      <c r="BJ131" s="75">
        <v>0</v>
      </c>
      <c r="BK131" s="75">
        <v>0</v>
      </c>
      <c r="BL131" s="75">
        <v>0</v>
      </c>
      <c r="BM131" s="75">
        <v>0</v>
      </c>
      <c r="BN131" s="75">
        <v>0</v>
      </c>
      <c r="BO131" s="75">
        <v>0</v>
      </c>
      <c r="BP131" s="75">
        <v>0</v>
      </c>
      <c r="BQ131" s="75">
        <v>0</v>
      </c>
      <c r="BR131" s="75">
        <v>0</v>
      </c>
      <c r="BS131" s="75">
        <v>0</v>
      </c>
      <c r="BT131" s="75">
        <v>0</v>
      </c>
      <c r="BU131" s="75">
        <v>0</v>
      </c>
      <c r="BV131" s="75">
        <v>0</v>
      </c>
      <c r="BW131" s="75">
        <v>0</v>
      </c>
      <c r="BX131" s="75">
        <v>0</v>
      </c>
      <c r="BY131" s="75">
        <v>0</v>
      </c>
      <c r="BZ131" s="75">
        <v>0</v>
      </c>
      <c r="CA131" s="75">
        <v>0</v>
      </c>
      <c r="CB131" s="76">
        <v>0</v>
      </c>
      <c r="CC131" s="76">
        <v>0</v>
      </c>
      <c r="CD131" s="76">
        <v>21307</v>
      </c>
      <c r="CE131" s="75">
        <v>0</v>
      </c>
      <c r="CF131" s="75">
        <v>0</v>
      </c>
      <c r="CG131" s="76">
        <v>24415</v>
      </c>
      <c r="CH131" s="75">
        <v>0</v>
      </c>
      <c r="CI131" s="75">
        <v>0</v>
      </c>
      <c r="CJ131" s="75">
        <v>0</v>
      </c>
      <c r="CK131" s="75">
        <v>0</v>
      </c>
      <c r="CL131" s="75">
        <v>0</v>
      </c>
      <c r="CM131" s="75">
        <v>0</v>
      </c>
      <c r="CN131" s="75">
        <v>0</v>
      </c>
      <c r="CO131" s="75">
        <v>0</v>
      </c>
      <c r="CP131" s="75">
        <v>0</v>
      </c>
      <c r="CQ131" s="75">
        <v>2380</v>
      </c>
      <c r="CR131" s="75">
        <v>0</v>
      </c>
      <c r="CS131" s="75">
        <v>27656</v>
      </c>
      <c r="CT131" s="75">
        <v>4488</v>
      </c>
      <c r="CU131" s="75">
        <v>0</v>
      </c>
      <c r="CV131" s="75">
        <v>62079</v>
      </c>
      <c r="CW131" s="76">
        <v>51152</v>
      </c>
      <c r="CX131" s="75">
        <v>14771</v>
      </c>
      <c r="CY131" s="75">
        <v>9425</v>
      </c>
      <c r="CZ131" s="75">
        <v>17974</v>
      </c>
      <c r="DA131" s="75">
        <v>17717</v>
      </c>
      <c r="DB131" s="75">
        <v>12404</v>
      </c>
      <c r="DC131" s="75">
        <v>3049</v>
      </c>
      <c r="DD131" s="76">
        <v>48414</v>
      </c>
    </row>
    <row r="132" spans="1:109" s="66" customFormat="1" ht="11.1" customHeight="1" x14ac:dyDescent="0.2">
      <c r="A132" s="67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68"/>
      <c r="BC132" s="68"/>
      <c r="BD132" s="68"/>
      <c r="BE132" s="68"/>
      <c r="BF132" s="68"/>
      <c r="BG132" s="68"/>
      <c r="BH132" s="68"/>
      <c r="BI132" s="68"/>
      <c r="BJ132" s="68"/>
      <c r="BK132" s="68"/>
      <c r="BL132" s="68"/>
      <c r="BM132" s="68"/>
      <c r="BN132" s="68"/>
      <c r="BO132" s="68"/>
      <c r="BP132" s="68"/>
      <c r="BQ132" s="68"/>
      <c r="BR132" s="68"/>
      <c r="BS132" s="68"/>
      <c r="BT132" s="68"/>
      <c r="BU132" s="68"/>
      <c r="BV132" s="68"/>
      <c r="BW132" s="68"/>
      <c r="BX132" s="68"/>
      <c r="BY132" s="68"/>
      <c r="BZ132" s="68"/>
      <c r="CA132" s="68"/>
      <c r="CB132" s="68"/>
      <c r="CC132" s="68"/>
      <c r="CD132" s="68"/>
      <c r="CE132" s="68"/>
      <c r="CF132" s="68"/>
      <c r="CG132" s="68"/>
      <c r="CH132" s="68"/>
      <c r="CI132" s="68"/>
      <c r="CJ132" s="68"/>
      <c r="CK132" s="68"/>
      <c r="CL132" s="68"/>
      <c r="CM132" s="68"/>
      <c r="CN132" s="68"/>
      <c r="CO132" s="68"/>
      <c r="CP132" s="68"/>
      <c r="CQ132" s="68"/>
      <c r="CR132" s="68"/>
      <c r="CS132" s="68"/>
      <c r="CT132" s="68"/>
      <c r="CU132" s="68"/>
      <c r="CV132" s="68"/>
      <c r="CW132" s="68"/>
      <c r="CX132" s="68"/>
      <c r="CY132" s="68"/>
      <c r="CZ132" s="68"/>
      <c r="DA132" s="68"/>
      <c r="DB132" s="68"/>
      <c r="DC132" s="68"/>
      <c r="DD132" s="68"/>
    </row>
    <row r="133" spans="1:109" s="64" customFormat="1" ht="11.1" customHeight="1" x14ac:dyDescent="0.2">
      <c r="A133" s="69" t="s">
        <v>317</v>
      </c>
      <c r="B133" s="85">
        <v>7862</v>
      </c>
      <c r="C133" s="84">
        <v>0</v>
      </c>
      <c r="D133" s="84">
        <v>0</v>
      </c>
      <c r="E133" s="84">
        <v>0</v>
      </c>
      <c r="F133" s="85">
        <v>2201</v>
      </c>
      <c r="G133" s="85">
        <v>36262</v>
      </c>
      <c r="H133" s="85">
        <v>11387</v>
      </c>
      <c r="I133" s="85">
        <v>52305</v>
      </c>
      <c r="J133" s="85">
        <v>2166</v>
      </c>
      <c r="K133" s="85">
        <v>21650</v>
      </c>
      <c r="L133" s="84">
        <v>0</v>
      </c>
      <c r="M133" s="84">
        <v>0</v>
      </c>
      <c r="N133" s="85">
        <v>9660</v>
      </c>
      <c r="O133" s="84">
        <v>0</v>
      </c>
      <c r="P133" s="85">
        <v>11942</v>
      </c>
      <c r="Q133" s="84">
        <v>0</v>
      </c>
      <c r="R133" s="85">
        <v>8921</v>
      </c>
      <c r="S133" s="85">
        <v>6380</v>
      </c>
      <c r="T133" s="85">
        <v>8675</v>
      </c>
      <c r="U133" s="85">
        <v>7111</v>
      </c>
      <c r="V133" s="85">
        <v>21962</v>
      </c>
      <c r="W133" s="85">
        <v>6205</v>
      </c>
      <c r="X133" s="85">
        <v>12067</v>
      </c>
      <c r="Y133" s="85">
        <v>7216</v>
      </c>
      <c r="Z133" s="85">
        <v>18861</v>
      </c>
      <c r="AA133" s="85">
        <v>7411</v>
      </c>
      <c r="AB133" s="85">
        <v>13759</v>
      </c>
      <c r="AC133" s="85">
        <v>16078</v>
      </c>
      <c r="AD133" s="85">
        <v>9549</v>
      </c>
      <c r="AE133" s="85">
        <v>48766</v>
      </c>
      <c r="AF133" s="85">
        <v>11463</v>
      </c>
      <c r="AG133" s="85">
        <v>11742</v>
      </c>
      <c r="AH133" s="85">
        <v>12071</v>
      </c>
      <c r="AI133" s="85">
        <v>19378</v>
      </c>
      <c r="AJ133" s="85">
        <v>5698</v>
      </c>
      <c r="AK133" s="85">
        <v>11225</v>
      </c>
      <c r="AL133" s="85">
        <v>12941</v>
      </c>
      <c r="AM133" s="85">
        <v>8704</v>
      </c>
      <c r="AN133" s="85">
        <v>8217</v>
      </c>
      <c r="AO133" s="85">
        <v>3200</v>
      </c>
      <c r="AP133" s="85">
        <v>5869</v>
      </c>
      <c r="AQ133" s="85">
        <v>12146</v>
      </c>
      <c r="AR133" s="85">
        <v>3648</v>
      </c>
      <c r="AS133" s="85">
        <v>2313</v>
      </c>
      <c r="AT133" s="84">
        <v>0</v>
      </c>
      <c r="AU133" s="85">
        <v>2231</v>
      </c>
      <c r="AV133" s="84">
        <v>548</v>
      </c>
      <c r="AW133" s="85">
        <v>1193</v>
      </c>
      <c r="AX133" s="84">
        <v>0</v>
      </c>
      <c r="AY133" s="84">
        <v>0</v>
      </c>
      <c r="AZ133" s="84">
        <v>0</v>
      </c>
      <c r="BA133" s="84">
        <v>0</v>
      </c>
      <c r="BB133" s="84">
        <v>0</v>
      </c>
      <c r="BC133" s="84">
        <v>0</v>
      </c>
      <c r="BD133" s="84">
        <v>0</v>
      </c>
      <c r="BE133" s="84">
        <v>0</v>
      </c>
      <c r="BF133" s="84">
        <v>0</v>
      </c>
      <c r="BG133" s="84">
        <v>0</v>
      </c>
      <c r="BH133" s="84">
        <v>0</v>
      </c>
      <c r="BI133" s="84">
        <v>0</v>
      </c>
      <c r="BJ133" s="84">
        <v>0</v>
      </c>
      <c r="BK133" s="84">
        <v>0</v>
      </c>
      <c r="BL133" s="84">
        <v>0</v>
      </c>
      <c r="BM133" s="84">
        <v>0</v>
      </c>
      <c r="BN133" s="84">
        <v>0</v>
      </c>
      <c r="BO133" s="84">
        <v>0</v>
      </c>
      <c r="BP133" s="84">
        <v>0</v>
      </c>
      <c r="BQ133" s="84">
        <v>0</v>
      </c>
      <c r="BR133" s="84">
        <v>0</v>
      </c>
      <c r="BS133" s="84">
        <v>0</v>
      </c>
      <c r="BT133" s="84">
        <v>0</v>
      </c>
      <c r="BU133" s="84">
        <v>0</v>
      </c>
      <c r="BV133" s="84">
        <v>0</v>
      </c>
      <c r="BW133" s="84">
        <v>0</v>
      </c>
      <c r="BX133" s="84">
        <v>0</v>
      </c>
      <c r="BY133" s="84">
        <v>0</v>
      </c>
      <c r="BZ133" s="84">
        <v>0</v>
      </c>
      <c r="CA133" s="84">
        <v>0</v>
      </c>
      <c r="CB133" s="84">
        <v>0</v>
      </c>
      <c r="CC133" s="84">
        <v>0</v>
      </c>
      <c r="CD133" s="85">
        <v>35260</v>
      </c>
      <c r="CE133" s="84">
        <v>0</v>
      </c>
      <c r="CF133" s="84">
        <v>0</v>
      </c>
      <c r="CG133" s="85">
        <v>57258</v>
      </c>
      <c r="CH133" s="85">
        <v>39214</v>
      </c>
      <c r="CI133" s="84">
        <v>0</v>
      </c>
      <c r="CJ133" s="84">
        <v>0</v>
      </c>
      <c r="CK133" s="84">
        <v>0</v>
      </c>
      <c r="CL133" s="84">
        <v>0</v>
      </c>
      <c r="CM133" s="84">
        <v>0</v>
      </c>
      <c r="CN133" s="84">
        <v>0</v>
      </c>
      <c r="CO133" s="84">
        <v>0</v>
      </c>
      <c r="CP133" s="84">
        <v>0</v>
      </c>
      <c r="CQ133" s="85">
        <v>2839</v>
      </c>
      <c r="CR133" s="84">
        <v>0</v>
      </c>
      <c r="CS133" s="85">
        <v>44187</v>
      </c>
      <c r="CT133" s="85">
        <v>7994</v>
      </c>
      <c r="CU133" s="84">
        <v>0</v>
      </c>
      <c r="CV133" s="85">
        <v>84492</v>
      </c>
      <c r="CW133" s="85">
        <v>72340</v>
      </c>
      <c r="CX133" s="85">
        <v>21711</v>
      </c>
      <c r="CY133" s="85">
        <v>24709</v>
      </c>
      <c r="CZ133" s="85">
        <v>34342</v>
      </c>
      <c r="DA133" s="85">
        <v>30167</v>
      </c>
      <c r="DB133" s="85">
        <v>31778</v>
      </c>
      <c r="DC133" s="85">
        <v>11094</v>
      </c>
      <c r="DD133" s="85">
        <v>73643</v>
      </c>
    </row>
    <row r="134" spans="1:109" s="66" customFormat="1" ht="11.1" customHeight="1" x14ac:dyDescent="0.2">
      <c r="A134" s="77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  <c r="AF134" s="83"/>
      <c r="AG134" s="83"/>
      <c r="AH134" s="83"/>
      <c r="AI134" s="83"/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3"/>
      <c r="AV134" s="83"/>
      <c r="AW134" s="83"/>
      <c r="AX134" s="83"/>
      <c r="AY134" s="83"/>
      <c r="AZ134" s="83"/>
      <c r="BA134" s="83"/>
      <c r="BB134" s="83"/>
      <c r="BC134" s="83"/>
      <c r="BD134" s="83"/>
      <c r="BE134" s="83"/>
      <c r="BF134" s="83"/>
      <c r="BG134" s="83"/>
      <c r="BH134" s="83"/>
      <c r="BI134" s="83"/>
      <c r="BJ134" s="83"/>
      <c r="BK134" s="83"/>
      <c r="BL134" s="83"/>
      <c r="BM134" s="83"/>
      <c r="BN134" s="83"/>
      <c r="BO134" s="83"/>
      <c r="BP134" s="83"/>
      <c r="BQ134" s="83"/>
      <c r="BR134" s="83"/>
      <c r="BS134" s="83"/>
      <c r="BT134" s="83"/>
      <c r="BU134" s="83"/>
      <c r="BV134" s="83"/>
      <c r="BW134" s="83"/>
      <c r="BX134" s="83"/>
      <c r="BY134" s="83"/>
      <c r="BZ134" s="83"/>
      <c r="CA134" s="83"/>
      <c r="CB134" s="83"/>
      <c r="CC134" s="83"/>
      <c r="CD134" s="83"/>
      <c r="CE134" s="83"/>
      <c r="CF134" s="83"/>
      <c r="CG134" s="83"/>
      <c r="CH134" s="83"/>
      <c r="CI134" s="83"/>
      <c r="CJ134" s="83"/>
      <c r="CK134" s="83"/>
      <c r="CL134" s="83"/>
      <c r="CM134" s="83"/>
      <c r="CN134" s="83"/>
      <c r="CO134" s="83"/>
      <c r="CP134" s="83"/>
      <c r="CQ134" s="83"/>
      <c r="CR134" s="83"/>
      <c r="CS134" s="83"/>
      <c r="CT134" s="83"/>
      <c r="CU134" s="83"/>
      <c r="CV134" s="83"/>
      <c r="CW134" s="83"/>
      <c r="CX134" s="83"/>
      <c r="CY134" s="83"/>
      <c r="CZ134" s="83"/>
      <c r="DA134" s="83"/>
      <c r="DB134" s="83"/>
      <c r="DC134" s="83"/>
      <c r="DD134" s="83"/>
    </row>
    <row r="135" spans="1:109" s="64" customFormat="1" ht="21.95" customHeight="1" x14ac:dyDescent="0.2">
      <c r="A135" s="69" t="s">
        <v>318</v>
      </c>
      <c r="B135" s="84">
        <v>450</v>
      </c>
      <c r="C135" s="85">
        <v>21190</v>
      </c>
      <c r="D135" s="85">
        <v>9000</v>
      </c>
      <c r="E135" s="84">
        <v>250</v>
      </c>
      <c r="F135" s="85">
        <v>9489</v>
      </c>
      <c r="G135" s="84">
        <v>0</v>
      </c>
      <c r="H135" s="84">
        <v>0</v>
      </c>
      <c r="I135" s="85">
        <v>210720</v>
      </c>
      <c r="J135" s="85">
        <v>22647</v>
      </c>
      <c r="K135" s="85">
        <v>71350</v>
      </c>
      <c r="L135" s="85">
        <v>65148</v>
      </c>
      <c r="M135" s="85">
        <v>1135</v>
      </c>
      <c r="N135" s="85">
        <v>27270</v>
      </c>
      <c r="O135" s="85">
        <v>41659</v>
      </c>
      <c r="P135" s="85">
        <v>41064</v>
      </c>
      <c r="Q135" s="85">
        <v>31947</v>
      </c>
      <c r="R135" s="85">
        <v>29484</v>
      </c>
      <c r="S135" s="85">
        <v>21130</v>
      </c>
      <c r="T135" s="85">
        <v>28004</v>
      </c>
      <c r="U135" s="85">
        <v>23558</v>
      </c>
      <c r="V135" s="85">
        <v>74848</v>
      </c>
      <c r="W135" s="85">
        <v>21036</v>
      </c>
      <c r="X135" s="85">
        <v>39996</v>
      </c>
      <c r="Y135" s="85">
        <v>24822</v>
      </c>
      <c r="Z135" s="85">
        <v>64271</v>
      </c>
      <c r="AA135" s="85">
        <v>24862</v>
      </c>
      <c r="AB135" s="85">
        <v>46489</v>
      </c>
      <c r="AC135" s="85">
        <v>51958</v>
      </c>
      <c r="AD135" s="85">
        <v>31930</v>
      </c>
      <c r="AE135" s="85">
        <v>147026</v>
      </c>
      <c r="AF135" s="85">
        <v>39415</v>
      </c>
      <c r="AG135" s="85">
        <v>38636</v>
      </c>
      <c r="AH135" s="85">
        <v>39145</v>
      </c>
      <c r="AI135" s="85">
        <v>65358</v>
      </c>
      <c r="AJ135" s="85">
        <v>18619</v>
      </c>
      <c r="AK135" s="85">
        <v>37661</v>
      </c>
      <c r="AL135" s="85">
        <v>43900</v>
      </c>
      <c r="AM135" s="85">
        <v>28927</v>
      </c>
      <c r="AN135" s="85">
        <v>27112</v>
      </c>
      <c r="AO135" s="85">
        <v>13744</v>
      </c>
      <c r="AP135" s="85">
        <v>22691</v>
      </c>
      <c r="AQ135" s="85">
        <v>40082</v>
      </c>
      <c r="AR135" s="85">
        <v>11672</v>
      </c>
      <c r="AS135" s="85">
        <v>7160</v>
      </c>
      <c r="AT135" s="84">
        <v>0</v>
      </c>
      <c r="AU135" s="85">
        <v>6638</v>
      </c>
      <c r="AV135" s="85">
        <v>1603</v>
      </c>
      <c r="AW135" s="85">
        <v>3418</v>
      </c>
      <c r="AX135" s="84">
        <v>0</v>
      </c>
      <c r="AY135" s="85">
        <v>3289</v>
      </c>
      <c r="AZ135" s="84">
        <v>310</v>
      </c>
      <c r="BA135" s="85">
        <v>4485</v>
      </c>
      <c r="BB135" s="84">
        <v>0</v>
      </c>
      <c r="BC135" s="84">
        <v>0</v>
      </c>
      <c r="BD135" s="84">
        <v>0</v>
      </c>
      <c r="BE135" s="84">
        <v>796</v>
      </c>
      <c r="BF135" s="85">
        <v>1309</v>
      </c>
      <c r="BG135" s="84">
        <v>492</v>
      </c>
      <c r="BH135" s="85">
        <v>1360</v>
      </c>
      <c r="BI135" s="85">
        <v>1031</v>
      </c>
      <c r="BJ135" s="84">
        <v>558</v>
      </c>
      <c r="BK135" s="85">
        <v>2803</v>
      </c>
      <c r="BL135" s="85">
        <v>1119</v>
      </c>
      <c r="BM135" s="84">
        <v>952</v>
      </c>
      <c r="BN135" s="84">
        <v>964</v>
      </c>
      <c r="BO135" s="84">
        <v>500</v>
      </c>
      <c r="BP135" s="85">
        <v>4255</v>
      </c>
      <c r="BQ135" s="85">
        <v>1957</v>
      </c>
      <c r="BR135" s="84">
        <v>346</v>
      </c>
      <c r="BS135" s="84">
        <v>85</v>
      </c>
      <c r="BT135" s="85">
        <v>3246</v>
      </c>
      <c r="BU135" s="84">
        <v>688</v>
      </c>
      <c r="BV135" s="85">
        <v>1521</v>
      </c>
      <c r="BW135" s="85">
        <v>3021</v>
      </c>
      <c r="BX135" s="85">
        <v>2238</v>
      </c>
      <c r="BY135" s="85">
        <v>1007</v>
      </c>
      <c r="BZ135" s="84">
        <v>0</v>
      </c>
      <c r="CA135" s="85">
        <v>1489</v>
      </c>
      <c r="CB135" s="84">
        <v>0</v>
      </c>
      <c r="CC135" s="84">
        <v>0</v>
      </c>
      <c r="CD135" s="85">
        <v>84554</v>
      </c>
      <c r="CE135" s="85">
        <v>3770</v>
      </c>
      <c r="CF135" s="84">
        <v>847</v>
      </c>
      <c r="CG135" s="85">
        <v>192673</v>
      </c>
      <c r="CH135" s="84">
        <v>0</v>
      </c>
      <c r="CI135" s="84">
        <v>893</v>
      </c>
      <c r="CJ135" s="84">
        <v>0</v>
      </c>
      <c r="CK135" s="84">
        <v>0</v>
      </c>
      <c r="CL135" s="84">
        <v>0</v>
      </c>
      <c r="CM135" s="84">
        <v>677</v>
      </c>
      <c r="CN135" s="84">
        <v>519</v>
      </c>
      <c r="CO135" s="84">
        <v>793</v>
      </c>
      <c r="CP135" s="85">
        <v>1310</v>
      </c>
      <c r="CQ135" s="85">
        <v>8138</v>
      </c>
      <c r="CR135" s="85">
        <v>4404</v>
      </c>
      <c r="CS135" s="85">
        <v>96059</v>
      </c>
      <c r="CT135" s="85">
        <v>67974</v>
      </c>
      <c r="CU135" s="85">
        <v>270186</v>
      </c>
      <c r="CV135" s="85">
        <v>173536</v>
      </c>
      <c r="CW135" s="85">
        <v>156625</v>
      </c>
      <c r="CX135" s="85">
        <v>72265</v>
      </c>
      <c r="CY135" s="85">
        <v>84628</v>
      </c>
      <c r="CZ135" s="85">
        <v>116509</v>
      </c>
      <c r="DA135" s="85">
        <v>102441</v>
      </c>
      <c r="DB135" s="85">
        <v>77186</v>
      </c>
      <c r="DC135" s="85">
        <v>38957</v>
      </c>
      <c r="DD135" s="85">
        <v>172784</v>
      </c>
    </row>
    <row r="136" spans="1:109" ht="11.1" customHeight="1" x14ac:dyDescent="0.2">
      <c r="A136" s="86" t="s">
        <v>282</v>
      </c>
      <c r="B136" s="87"/>
      <c r="C136" s="87"/>
      <c r="D136" s="87"/>
      <c r="E136" s="87"/>
      <c r="F136" s="88">
        <v>1042</v>
      </c>
      <c r="G136" s="87"/>
      <c r="H136" s="87"/>
      <c r="I136" s="88">
        <v>3695</v>
      </c>
      <c r="J136" s="88">
        <v>21047</v>
      </c>
      <c r="K136" s="88">
        <v>1136</v>
      </c>
      <c r="L136" s="87"/>
      <c r="M136" s="87"/>
      <c r="N136" s="87"/>
      <c r="O136" s="87"/>
      <c r="P136" s="88">
        <v>3219</v>
      </c>
      <c r="Q136" s="87"/>
      <c r="R136" s="88">
        <v>2175</v>
      </c>
      <c r="S136" s="88">
        <v>1534</v>
      </c>
      <c r="T136" s="88">
        <v>2089</v>
      </c>
      <c r="U136" s="88">
        <v>1675</v>
      </c>
      <c r="V136" s="88">
        <v>5552</v>
      </c>
      <c r="W136" s="88">
        <v>1524</v>
      </c>
      <c r="X136" s="88">
        <v>2702</v>
      </c>
      <c r="Y136" s="95">
        <v>885</v>
      </c>
      <c r="Z136" s="88">
        <v>2579</v>
      </c>
      <c r="AA136" s="88">
        <v>1805</v>
      </c>
      <c r="AB136" s="88">
        <v>3267</v>
      </c>
      <c r="AC136" s="88">
        <v>3699</v>
      </c>
      <c r="AD136" s="88">
        <v>2186</v>
      </c>
      <c r="AE136" s="88">
        <v>6420</v>
      </c>
      <c r="AF136" s="88">
        <v>2555</v>
      </c>
      <c r="AG136" s="88">
        <v>2674</v>
      </c>
      <c r="AH136" s="88">
        <v>2703</v>
      </c>
      <c r="AI136" s="88">
        <v>4243</v>
      </c>
      <c r="AJ136" s="88">
        <v>1404</v>
      </c>
      <c r="AK136" s="88">
        <v>2451</v>
      </c>
      <c r="AL136" s="88">
        <v>3085</v>
      </c>
      <c r="AM136" s="88">
        <v>1701</v>
      </c>
      <c r="AN136" s="88">
        <v>2014</v>
      </c>
      <c r="AO136" s="88">
        <v>1201</v>
      </c>
      <c r="AP136" s="88">
        <v>1847</v>
      </c>
      <c r="AQ136" s="87"/>
      <c r="AR136" s="88">
        <v>1327</v>
      </c>
      <c r="AS136" s="95">
        <v>665</v>
      </c>
      <c r="AT136" s="87"/>
      <c r="AU136" s="95">
        <v>245</v>
      </c>
      <c r="AV136" s="87"/>
      <c r="AW136" s="87"/>
      <c r="AX136" s="87"/>
      <c r="AY136" s="87"/>
      <c r="AZ136" s="87"/>
      <c r="BA136" s="87"/>
      <c r="BB136" s="87"/>
      <c r="BC136" s="87"/>
      <c r="BD136" s="87"/>
      <c r="BE136" s="87"/>
      <c r="BF136" s="87"/>
      <c r="BG136" s="95">
        <v>492</v>
      </c>
      <c r="BH136" s="87"/>
      <c r="BI136" s="87"/>
      <c r="BJ136" s="87"/>
      <c r="BK136" s="87"/>
      <c r="BL136" s="87"/>
      <c r="BM136" s="87"/>
      <c r="BN136" s="87"/>
      <c r="BO136" s="87"/>
      <c r="BP136" s="87"/>
      <c r="BQ136" s="87"/>
      <c r="BR136" s="87"/>
      <c r="BS136" s="87"/>
      <c r="BT136" s="87"/>
      <c r="BU136" s="87"/>
      <c r="BV136" s="87"/>
      <c r="BW136" s="87"/>
      <c r="BX136" s="87"/>
      <c r="BY136" s="87"/>
      <c r="BZ136" s="87"/>
      <c r="CA136" s="87"/>
      <c r="CB136" s="87"/>
      <c r="CC136" s="87"/>
      <c r="CD136" s="88">
        <v>11383</v>
      </c>
      <c r="CE136" s="87"/>
      <c r="CF136" s="87"/>
      <c r="CG136" s="88">
        <v>13272</v>
      </c>
      <c r="CH136" s="87"/>
      <c r="CI136" s="87"/>
      <c r="CJ136" s="87"/>
      <c r="CK136" s="87"/>
      <c r="CL136" s="87"/>
      <c r="CM136" s="87"/>
      <c r="CN136" s="87"/>
      <c r="CO136" s="87"/>
      <c r="CP136" s="87"/>
      <c r="CQ136" s="87"/>
      <c r="CR136" s="87"/>
      <c r="CS136" s="87">
        <v>2340</v>
      </c>
      <c r="CT136" s="88">
        <v>67974</v>
      </c>
      <c r="CU136" s="87"/>
      <c r="CV136" s="95">
        <v>831</v>
      </c>
      <c r="CW136" s="87"/>
      <c r="CX136" s="88">
        <v>5351</v>
      </c>
      <c r="CY136" s="88">
        <v>6074</v>
      </c>
      <c r="CZ136" s="88">
        <v>7396</v>
      </c>
      <c r="DA136" s="88">
        <v>6296</v>
      </c>
      <c r="DB136" s="88">
        <v>7830</v>
      </c>
      <c r="DC136" s="88">
        <v>3439</v>
      </c>
      <c r="DD136" s="87"/>
      <c r="DE136"/>
    </row>
    <row r="137" spans="1:109" ht="11.1" customHeight="1" x14ac:dyDescent="0.2">
      <c r="A137" s="60" t="s">
        <v>283</v>
      </c>
      <c r="B137" s="63"/>
      <c r="C137" s="63"/>
      <c r="D137" s="63"/>
      <c r="E137" s="63"/>
      <c r="F137" s="63"/>
      <c r="G137" s="63"/>
      <c r="H137" s="63"/>
      <c r="I137" s="61">
        <v>2982</v>
      </c>
      <c r="J137" s="63"/>
      <c r="K137" s="62">
        <v>900</v>
      </c>
      <c r="L137" s="63"/>
      <c r="M137" s="63"/>
      <c r="N137" s="61">
        <v>1200</v>
      </c>
      <c r="O137" s="63"/>
      <c r="P137" s="63"/>
      <c r="Q137" s="63"/>
      <c r="R137" s="63"/>
      <c r="S137" s="63"/>
      <c r="T137" s="63"/>
      <c r="U137" s="63"/>
      <c r="V137" s="62">
        <v>40</v>
      </c>
      <c r="W137" s="63"/>
      <c r="X137" s="63"/>
      <c r="Y137" s="63"/>
      <c r="Z137" s="63"/>
      <c r="AA137" s="63"/>
      <c r="AB137" s="63"/>
      <c r="AC137" s="63"/>
      <c r="AD137" s="63"/>
      <c r="AE137" s="62">
        <v>200</v>
      </c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>
        <v>500</v>
      </c>
      <c r="BP137" s="63"/>
      <c r="BQ137" s="63"/>
      <c r="BR137" s="63"/>
      <c r="BS137" s="63"/>
      <c r="BT137" s="63"/>
      <c r="BU137" s="63"/>
      <c r="BV137" s="63"/>
      <c r="BW137" s="63"/>
      <c r="BX137" s="63"/>
      <c r="BY137" s="63"/>
      <c r="BZ137" s="63"/>
      <c r="CA137" s="63"/>
      <c r="CB137" s="63"/>
      <c r="CC137" s="63"/>
      <c r="CD137" s="63"/>
      <c r="CE137" s="63"/>
      <c r="CF137" s="63"/>
      <c r="CG137" s="62">
        <v>767</v>
      </c>
      <c r="CH137" s="63"/>
      <c r="CI137" s="63"/>
      <c r="CJ137" s="63"/>
      <c r="CK137" s="63"/>
      <c r="CL137" s="63"/>
      <c r="CM137" s="63"/>
      <c r="CN137" s="63"/>
      <c r="CO137" s="63"/>
      <c r="CP137" s="63"/>
      <c r="CQ137" s="63"/>
      <c r="CR137" s="63"/>
      <c r="CS137" s="62">
        <v>600</v>
      </c>
      <c r="CT137" s="63"/>
      <c r="CU137" s="63"/>
      <c r="CV137" s="62">
        <v>400</v>
      </c>
      <c r="CW137" s="63"/>
      <c r="CX137" s="63"/>
      <c r="CY137" s="63"/>
      <c r="CZ137" s="62">
        <v>423</v>
      </c>
      <c r="DA137" s="63"/>
      <c r="DB137" s="62">
        <v>637</v>
      </c>
      <c r="DC137" s="63"/>
      <c r="DD137" s="63"/>
      <c r="DE137"/>
    </row>
    <row r="138" spans="1:109" ht="11.1" customHeight="1" x14ac:dyDescent="0.2">
      <c r="A138" s="60" t="s">
        <v>284</v>
      </c>
      <c r="B138" s="63"/>
      <c r="C138" s="63"/>
      <c r="D138" s="63"/>
      <c r="E138" s="63"/>
      <c r="F138" s="63"/>
      <c r="G138" s="63"/>
      <c r="H138" s="63"/>
      <c r="I138" s="61">
        <v>2597</v>
      </c>
      <c r="J138" s="63"/>
      <c r="K138" s="61">
        <v>1723</v>
      </c>
      <c r="L138" s="63"/>
      <c r="M138" s="63"/>
      <c r="N138" s="63"/>
      <c r="O138" s="63"/>
      <c r="P138" s="63"/>
      <c r="Q138" s="63"/>
      <c r="R138" s="63"/>
      <c r="S138" s="62">
        <v>970</v>
      </c>
      <c r="T138" s="63"/>
      <c r="U138" s="63"/>
      <c r="V138" s="63"/>
      <c r="W138" s="63"/>
      <c r="X138" s="63"/>
      <c r="Y138" s="63"/>
      <c r="Z138" s="63"/>
      <c r="AA138" s="63"/>
      <c r="AB138" s="62">
        <v>126</v>
      </c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2">
        <v>410</v>
      </c>
      <c r="AQ138" s="63"/>
      <c r="AR138" s="63"/>
      <c r="AS138" s="63"/>
      <c r="AT138" s="63"/>
      <c r="AU138" s="63"/>
      <c r="AV138" s="63"/>
      <c r="AW138" s="62">
        <v>12</v>
      </c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  <c r="BS138" s="63"/>
      <c r="BT138" s="63"/>
      <c r="BU138" s="63"/>
      <c r="BV138" s="63"/>
      <c r="BW138" s="63"/>
      <c r="BX138" s="63"/>
      <c r="BY138" s="63"/>
      <c r="BZ138" s="63"/>
      <c r="CA138" s="63"/>
      <c r="CB138" s="63"/>
      <c r="CC138" s="63"/>
      <c r="CD138" s="63"/>
      <c r="CE138" s="63"/>
      <c r="CF138" s="63"/>
      <c r="CG138" s="63"/>
      <c r="CH138" s="63"/>
      <c r="CI138" s="63"/>
      <c r="CJ138" s="63"/>
      <c r="CK138" s="63"/>
      <c r="CL138" s="63"/>
      <c r="CM138" s="63"/>
      <c r="CN138" s="63"/>
      <c r="CO138" s="63"/>
      <c r="CP138" s="63"/>
      <c r="CQ138" s="63"/>
      <c r="CR138" s="63"/>
      <c r="CS138" s="62">
        <v>755</v>
      </c>
      <c r="CT138" s="63"/>
      <c r="CU138" s="63"/>
      <c r="CV138" s="62">
        <v>485</v>
      </c>
      <c r="CW138" s="62">
        <v>646</v>
      </c>
      <c r="CX138" s="63"/>
      <c r="CY138" s="63"/>
      <c r="CZ138" s="63"/>
      <c r="DA138" s="63"/>
      <c r="DB138" s="61">
        <v>1214</v>
      </c>
      <c r="DC138" s="63"/>
      <c r="DD138" s="63"/>
      <c r="DE138"/>
    </row>
    <row r="139" spans="1:109" ht="11.1" customHeight="1" x14ac:dyDescent="0.2">
      <c r="A139" s="60" t="s">
        <v>285</v>
      </c>
      <c r="B139" s="63">
        <v>450</v>
      </c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  <c r="BS139" s="63"/>
      <c r="BT139" s="63"/>
      <c r="BU139" s="63"/>
      <c r="BV139" s="63"/>
      <c r="BW139" s="63"/>
      <c r="BX139" s="63"/>
      <c r="BY139" s="63"/>
      <c r="BZ139" s="63"/>
      <c r="CA139" s="63"/>
      <c r="CB139" s="63"/>
      <c r="CC139" s="63"/>
      <c r="CD139" s="63"/>
      <c r="CE139" s="63"/>
      <c r="CF139" s="63"/>
      <c r="CG139" s="63"/>
      <c r="CH139" s="63"/>
      <c r="CI139" s="63"/>
      <c r="CJ139" s="63"/>
      <c r="CK139" s="63"/>
      <c r="CL139" s="63"/>
      <c r="CM139" s="63"/>
      <c r="CN139" s="63"/>
      <c r="CO139" s="63"/>
      <c r="CP139" s="63"/>
      <c r="CQ139" s="63"/>
      <c r="CR139" s="63"/>
      <c r="CS139" s="63"/>
      <c r="CT139" s="63"/>
      <c r="CU139" s="63"/>
      <c r="CV139" s="63"/>
      <c r="CW139" s="62">
        <v>602</v>
      </c>
      <c r="CX139" s="63"/>
      <c r="CY139" s="63"/>
      <c r="CZ139" s="63"/>
      <c r="DA139" s="63"/>
      <c r="DB139" s="63"/>
      <c r="DC139" s="63"/>
      <c r="DD139" s="62">
        <v>1035</v>
      </c>
      <c r="DE139"/>
    </row>
    <row r="140" spans="1:109" ht="11.1" customHeight="1" x14ac:dyDescent="0.2">
      <c r="A140" s="60" t="s">
        <v>286</v>
      </c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2">
        <v>780</v>
      </c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63"/>
      <c r="BS140" s="63"/>
      <c r="BT140" s="63"/>
      <c r="BU140" s="63"/>
      <c r="BV140" s="63"/>
      <c r="BW140" s="63"/>
      <c r="BX140" s="63"/>
      <c r="BY140" s="63"/>
      <c r="BZ140" s="63"/>
      <c r="CA140" s="63"/>
      <c r="CB140" s="63"/>
      <c r="CC140" s="63"/>
      <c r="CD140" s="63"/>
      <c r="CE140" s="63"/>
      <c r="CF140" s="63"/>
      <c r="CG140" s="63"/>
      <c r="CH140" s="63"/>
      <c r="CI140" s="63"/>
      <c r="CJ140" s="63"/>
      <c r="CK140" s="63"/>
      <c r="CL140" s="63"/>
      <c r="CM140" s="63"/>
      <c r="CN140" s="63"/>
      <c r="CO140" s="63"/>
      <c r="CP140" s="63">
        <v>1310</v>
      </c>
      <c r="CQ140" s="63"/>
      <c r="CR140" s="63"/>
      <c r="CS140" s="63"/>
      <c r="CT140" s="63"/>
      <c r="CU140" s="63"/>
      <c r="CV140" s="62">
        <v>450</v>
      </c>
      <c r="CW140" s="63"/>
      <c r="CX140" s="63"/>
      <c r="CY140" s="63"/>
      <c r="CZ140" s="62">
        <v>168</v>
      </c>
      <c r="DA140" s="61">
        <v>1512</v>
      </c>
      <c r="DB140" s="63"/>
      <c r="DC140" s="63"/>
      <c r="DD140" s="63"/>
      <c r="DE140"/>
    </row>
    <row r="141" spans="1:109" ht="11.1" customHeight="1" x14ac:dyDescent="0.2">
      <c r="A141" s="60" t="s">
        <v>287</v>
      </c>
      <c r="B141" s="63"/>
      <c r="C141" s="63"/>
      <c r="D141" s="63"/>
      <c r="E141" s="63">
        <v>250</v>
      </c>
      <c r="F141" s="62">
        <v>220</v>
      </c>
      <c r="G141" s="63"/>
      <c r="H141" s="63"/>
      <c r="I141" s="61">
        <v>4952</v>
      </c>
      <c r="J141" s="63"/>
      <c r="K141" s="63"/>
      <c r="L141" s="63"/>
      <c r="M141" s="63"/>
      <c r="N141" s="63"/>
      <c r="O141" s="63"/>
      <c r="P141" s="63"/>
      <c r="Q141" s="63"/>
      <c r="R141" s="62">
        <v>133</v>
      </c>
      <c r="S141" s="63"/>
      <c r="T141" s="62">
        <v>464</v>
      </c>
      <c r="U141" s="62">
        <v>984</v>
      </c>
      <c r="V141" s="61">
        <v>1430</v>
      </c>
      <c r="W141" s="63"/>
      <c r="X141" s="61">
        <v>1649</v>
      </c>
      <c r="Y141" s="62">
        <v>187</v>
      </c>
      <c r="Z141" s="62">
        <v>950</v>
      </c>
      <c r="AA141" s="62">
        <v>630</v>
      </c>
      <c r="AB141" s="62">
        <v>12</v>
      </c>
      <c r="AC141" s="62">
        <v>144</v>
      </c>
      <c r="AD141" s="62">
        <v>522</v>
      </c>
      <c r="AE141" s="61">
        <v>1000</v>
      </c>
      <c r="AF141" s="61">
        <v>2276</v>
      </c>
      <c r="AG141" s="61">
        <v>1639</v>
      </c>
      <c r="AH141" s="62">
        <v>240</v>
      </c>
      <c r="AI141" s="61">
        <v>1455</v>
      </c>
      <c r="AJ141" s="62">
        <v>310</v>
      </c>
      <c r="AK141" s="62">
        <v>770</v>
      </c>
      <c r="AL141" s="62">
        <v>563</v>
      </c>
      <c r="AM141" s="62">
        <v>765</v>
      </c>
      <c r="AN141" s="62">
        <v>820</v>
      </c>
      <c r="AO141" s="62">
        <v>518</v>
      </c>
      <c r="AP141" s="62">
        <v>325</v>
      </c>
      <c r="AQ141" s="62">
        <v>331</v>
      </c>
      <c r="AR141" s="63"/>
      <c r="AS141" s="62">
        <v>243</v>
      </c>
      <c r="AT141" s="63"/>
      <c r="AU141" s="62">
        <v>70</v>
      </c>
      <c r="AV141" s="62">
        <v>157</v>
      </c>
      <c r="AW141" s="62">
        <v>24</v>
      </c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2">
        <v>200</v>
      </c>
      <c r="CR141" s="63"/>
      <c r="CS141" s="61">
        <v>1598</v>
      </c>
      <c r="CT141" s="63"/>
      <c r="CU141" s="63"/>
      <c r="CV141" s="61">
        <v>1235</v>
      </c>
      <c r="CW141" s="61">
        <v>1197</v>
      </c>
      <c r="CX141" s="62">
        <v>633</v>
      </c>
      <c r="CY141" s="61">
        <v>2040</v>
      </c>
      <c r="CZ141" s="61">
        <v>1218</v>
      </c>
      <c r="DA141" s="61">
        <v>4815</v>
      </c>
      <c r="DB141" s="63"/>
      <c r="DC141" s="63"/>
      <c r="DD141" s="62">
        <v>435</v>
      </c>
      <c r="DE141"/>
    </row>
    <row r="142" spans="1:109" ht="11.1" customHeight="1" x14ac:dyDescent="0.2">
      <c r="A142" s="60" t="s">
        <v>288</v>
      </c>
      <c r="B142" s="63"/>
      <c r="C142" s="63"/>
      <c r="D142" s="63"/>
      <c r="E142" s="63"/>
      <c r="F142" s="63"/>
      <c r="G142" s="63"/>
      <c r="H142" s="63"/>
      <c r="I142" s="61">
        <v>1678</v>
      </c>
      <c r="J142" s="63"/>
      <c r="K142" s="61">
        <v>2143</v>
      </c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2">
        <v>300</v>
      </c>
      <c r="AA142" s="63"/>
      <c r="AB142" s="63"/>
      <c r="AC142" s="63"/>
      <c r="AD142" s="63"/>
      <c r="AE142" s="62">
        <v>200</v>
      </c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63"/>
      <c r="BS142" s="63"/>
      <c r="BT142" s="63"/>
      <c r="BU142" s="63"/>
      <c r="BV142" s="63"/>
      <c r="BW142" s="63"/>
      <c r="BX142" s="63"/>
      <c r="BY142" s="63"/>
      <c r="BZ142" s="63"/>
      <c r="CA142" s="63"/>
      <c r="CB142" s="63"/>
      <c r="CC142" s="63"/>
      <c r="CD142" s="63"/>
      <c r="CE142" s="63"/>
      <c r="CF142" s="63"/>
      <c r="CG142" s="61">
        <v>1714</v>
      </c>
      <c r="CH142" s="63"/>
      <c r="CI142" s="63"/>
      <c r="CJ142" s="63"/>
      <c r="CK142" s="63"/>
      <c r="CL142" s="63"/>
      <c r="CM142" s="63"/>
      <c r="CN142" s="63"/>
      <c r="CO142" s="63"/>
      <c r="CP142" s="63"/>
      <c r="CQ142" s="63"/>
      <c r="CR142" s="63"/>
      <c r="CS142" s="63"/>
      <c r="CT142" s="63"/>
      <c r="CU142" s="63"/>
      <c r="CV142" s="63"/>
      <c r="CW142" s="63"/>
      <c r="CX142" s="63"/>
      <c r="CY142" s="62">
        <v>18</v>
      </c>
      <c r="CZ142" s="63"/>
      <c r="DA142" s="63"/>
      <c r="DB142" s="62">
        <v>400</v>
      </c>
      <c r="DC142" s="62">
        <v>200</v>
      </c>
      <c r="DD142" s="63"/>
      <c r="DE142"/>
    </row>
    <row r="143" spans="1:109" ht="11.1" customHeight="1" x14ac:dyDescent="0.2">
      <c r="A143" s="60" t="s">
        <v>289</v>
      </c>
      <c r="B143" s="63"/>
      <c r="C143" s="63"/>
      <c r="D143" s="63"/>
      <c r="E143" s="63"/>
      <c r="F143" s="63"/>
      <c r="G143" s="63"/>
      <c r="H143" s="63"/>
      <c r="I143" s="62">
        <v>309</v>
      </c>
      <c r="J143" s="63"/>
      <c r="K143" s="62">
        <v>184</v>
      </c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2">
        <v>3</v>
      </c>
      <c r="AB143" s="63"/>
      <c r="AC143" s="63"/>
      <c r="AD143" s="63"/>
      <c r="AE143" s="62">
        <v>50</v>
      </c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2">
        <v>257</v>
      </c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2">
        <v>58</v>
      </c>
      <c r="CZ143" s="62">
        <v>153</v>
      </c>
      <c r="DA143" s="63"/>
      <c r="DB143" s="63"/>
      <c r="DC143" s="63"/>
      <c r="DD143" s="63"/>
      <c r="DE143"/>
    </row>
    <row r="144" spans="1:109" ht="11.1" customHeight="1" x14ac:dyDescent="0.2">
      <c r="A144" s="60" t="s">
        <v>290</v>
      </c>
      <c r="B144" s="63"/>
      <c r="C144" s="63"/>
      <c r="D144" s="63"/>
      <c r="E144" s="63"/>
      <c r="F144" s="63"/>
      <c r="G144" s="63"/>
      <c r="H144" s="63"/>
      <c r="I144" s="61">
        <v>5946</v>
      </c>
      <c r="J144" s="63"/>
      <c r="K144" s="61">
        <v>1252</v>
      </c>
      <c r="L144" s="63"/>
      <c r="M144" s="63"/>
      <c r="N144" s="62">
        <v>700</v>
      </c>
      <c r="O144" s="63"/>
      <c r="P144" s="63"/>
      <c r="Q144" s="63"/>
      <c r="R144" s="63"/>
      <c r="S144" s="63"/>
      <c r="T144" s="63"/>
      <c r="U144" s="63"/>
      <c r="V144" s="62">
        <v>170</v>
      </c>
      <c r="W144" s="62">
        <v>187</v>
      </c>
      <c r="X144" s="63"/>
      <c r="Y144" s="63"/>
      <c r="Z144" s="63"/>
      <c r="AA144" s="62">
        <v>345</v>
      </c>
      <c r="AB144" s="62">
        <v>58</v>
      </c>
      <c r="AC144" s="62">
        <v>30</v>
      </c>
      <c r="AD144" s="63"/>
      <c r="AE144" s="62">
        <v>940</v>
      </c>
      <c r="AF144" s="63"/>
      <c r="AG144" s="62">
        <v>178</v>
      </c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63"/>
      <c r="BS144" s="63"/>
      <c r="BT144" s="63"/>
      <c r="BU144" s="63"/>
      <c r="BV144" s="63"/>
      <c r="BW144" s="63"/>
      <c r="BX144" s="63"/>
      <c r="BY144" s="63"/>
      <c r="BZ144" s="63"/>
      <c r="CA144" s="63"/>
      <c r="CB144" s="63"/>
      <c r="CC144" s="63"/>
      <c r="CD144" s="63"/>
      <c r="CE144" s="63"/>
      <c r="CF144" s="63"/>
      <c r="CG144" s="62">
        <v>534</v>
      </c>
      <c r="CH144" s="63"/>
      <c r="CI144" s="63"/>
      <c r="CJ144" s="63"/>
      <c r="CK144" s="63"/>
      <c r="CL144" s="63"/>
      <c r="CM144" s="63"/>
      <c r="CN144" s="63"/>
      <c r="CO144" s="63"/>
      <c r="CP144" s="63"/>
      <c r="CQ144" s="63"/>
      <c r="CR144" s="63"/>
      <c r="CS144" s="63"/>
      <c r="CT144" s="63"/>
      <c r="CU144" s="63"/>
      <c r="CV144" s="63"/>
      <c r="CW144" s="63"/>
      <c r="CX144" s="62">
        <v>229</v>
      </c>
      <c r="CY144" s="62">
        <v>310</v>
      </c>
      <c r="CZ144" s="62">
        <v>115</v>
      </c>
      <c r="DA144" s="62">
        <v>600</v>
      </c>
      <c r="DB144" s="62">
        <v>63</v>
      </c>
      <c r="DC144" s="62">
        <v>750</v>
      </c>
      <c r="DD144" s="63"/>
      <c r="DE144"/>
    </row>
    <row r="145" spans="1:109" ht="11.1" customHeight="1" x14ac:dyDescent="0.2">
      <c r="A145" s="60" t="s">
        <v>291</v>
      </c>
      <c r="B145" s="63"/>
      <c r="C145" s="63"/>
      <c r="D145" s="63"/>
      <c r="E145" s="63"/>
      <c r="F145" s="63"/>
      <c r="G145" s="63"/>
      <c r="H145" s="63"/>
      <c r="I145" s="61">
        <v>2666</v>
      </c>
      <c r="J145" s="63"/>
      <c r="K145" s="62">
        <v>456</v>
      </c>
      <c r="L145" s="63"/>
      <c r="M145" s="63"/>
      <c r="N145" s="62">
        <v>200</v>
      </c>
      <c r="O145" s="63"/>
      <c r="P145" s="63"/>
      <c r="Q145" s="63"/>
      <c r="R145" s="63"/>
      <c r="S145" s="63"/>
      <c r="T145" s="63"/>
      <c r="U145" s="63"/>
      <c r="V145" s="62">
        <v>80</v>
      </c>
      <c r="W145" s="63"/>
      <c r="X145" s="63"/>
      <c r="Y145" s="63"/>
      <c r="Z145" s="63"/>
      <c r="AA145" s="63"/>
      <c r="AB145" s="63"/>
      <c r="AC145" s="62">
        <v>75</v>
      </c>
      <c r="AD145" s="63"/>
      <c r="AE145" s="63"/>
      <c r="AF145" s="63"/>
      <c r="AG145" s="62">
        <v>17</v>
      </c>
      <c r="AH145" s="62">
        <v>150</v>
      </c>
      <c r="AI145" s="63"/>
      <c r="AJ145" s="63"/>
      <c r="AK145" s="63"/>
      <c r="AL145" s="63"/>
      <c r="AM145" s="63"/>
      <c r="AN145" s="63"/>
      <c r="AO145" s="62">
        <v>1</v>
      </c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63"/>
      <c r="BS145" s="63"/>
      <c r="BT145" s="63"/>
      <c r="BU145" s="63"/>
      <c r="BV145" s="63"/>
      <c r="BW145" s="63"/>
      <c r="BX145" s="63"/>
      <c r="BY145" s="63"/>
      <c r="BZ145" s="63"/>
      <c r="CA145" s="63"/>
      <c r="CB145" s="63"/>
      <c r="CC145" s="63"/>
      <c r="CD145" s="63"/>
      <c r="CE145" s="63"/>
      <c r="CF145" s="63"/>
      <c r="CG145" s="61">
        <v>1118</v>
      </c>
      <c r="CH145" s="63"/>
      <c r="CI145" s="63"/>
      <c r="CJ145" s="63"/>
      <c r="CK145" s="63"/>
      <c r="CL145" s="63"/>
      <c r="CM145" s="63"/>
      <c r="CN145" s="63"/>
      <c r="CO145" s="63"/>
      <c r="CP145" s="63"/>
      <c r="CQ145" s="63"/>
      <c r="CR145" s="63"/>
      <c r="CS145" s="63"/>
      <c r="CT145" s="63"/>
      <c r="CU145" s="63"/>
      <c r="CV145" s="63"/>
      <c r="CW145" s="63"/>
      <c r="CX145" s="63"/>
      <c r="CY145" s="63"/>
      <c r="CZ145" s="62">
        <v>120</v>
      </c>
      <c r="DA145" s="63"/>
      <c r="DB145" s="63"/>
      <c r="DC145" s="62">
        <v>720</v>
      </c>
      <c r="DD145" s="63"/>
      <c r="DE145"/>
    </row>
    <row r="146" spans="1:109" ht="11.1" customHeight="1" x14ac:dyDescent="0.2">
      <c r="A146" s="60" t="s">
        <v>292</v>
      </c>
      <c r="B146" s="63"/>
      <c r="C146" s="63"/>
      <c r="D146" s="63"/>
      <c r="E146" s="63"/>
      <c r="F146" s="63"/>
      <c r="G146" s="63"/>
      <c r="H146" s="63"/>
      <c r="I146" s="61">
        <v>2862</v>
      </c>
      <c r="J146" s="63"/>
      <c r="K146" s="63"/>
      <c r="L146" s="63"/>
      <c r="M146" s="63"/>
      <c r="N146" s="62">
        <v>300</v>
      </c>
      <c r="O146" s="63"/>
      <c r="P146" s="63"/>
      <c r="Q146" s="63"/>
      <c r="R146" s="62">
        <v>951</v>
      </c>
      <c r="S146" s="63"/>
      <c r="T146" s="63"/>
      <c r="U146" s="62">
        <v>612</v>
      </c>
      <c r="V146" s="62">
        <v>762</v>
      </c>
      <c r="W146" s="63"/>
      <c r="X146" s="61">
        <v>2552</v>
      </c>
      <c r="Y146" s="62">
        <v>699</v>
      </c>
      <c r="Z146" s="62">
        <v>200</v>
      </c>
      <c r="AA146" s="63"/>
      <c r="AB146" s="62">
        <v>400</v>
      </c>
      <c r="AC146" s="62">
        <v>428</v>
      </c>
      <c r="AD146" s="63"/>
      <c r="AE146" s="62">
        <v>550</v>
      </c>
      <c r="AF146" s="62">
        <v>931</v>
      </c>
      <c r="AG146" s="61">
        <v>2371</v>
      </c>
      <c r="AH146" s="61">
        <v>1734</v>
      </c>
      <c r="AI146" s="62">
        <v>116</v>
      </c>
      <c r="AJ146" s="61">
        <v>1277</v>
      </c>
      <c r="AK146" s="61">
        <v>4411</v>
      </c>
      <c r="AL146" s="62">
        <v>410</v>
      </c>
      <c r="AM146" s="62">
        <v>181</v>
      </c>
      <c r="AN146" s="62">
        <v>250</v>
      </c>
      <c r="AO146" s="63"/>
      <c r="AP146" s="63"/>
      <c r="AQ146" s="61">
        <v>1076</v>
      </c>
      <c r="AR146" s="63"/>
      <c r="AS146" s="63"/>
      <c r="AT146" s="63"/>
      <c r="AU146" s="62">
        <v>278</v>
      </c>
      <c r="AV146" s="63"/>
      <c r="AW146" s="63"/>
      <c r="AX146" s="63"/>
      <c r="AY146" s="63"/>
      <c r="AZ146" s="63"/>
      <c r="BA146" s="63"/>
      <c r="BB146" s="63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63"/>
      <c r="BS146" s="63"/>
      <c r="BT146" s="63"/>
      <c r="BU146" s="63"/>
      <c r="BV146" s="63"/>
      <c r="BW146" s="63"/>
      <c r="BX146" s="63"/>
      <c r="BY146" s="63"/>
      <c r="BZ146" s="63"/>
      <c r="CA146" s="63"/>
      <c r="CB146" s="63"/>
      <c r="CC146" s="63"/>
      <c r="CD146" s="62">
        <v>643</v>
      </c>
      <c r="CE146" s="63"/>
      <c r="CF146" s="63"/>
      <c r="CG146" s="61">
        <v>1102</v>
      </c>
      <c r="CH146" s="63"/>
      <c r="CI146" s="63"/>
      <c r="CJ146" s="63"/>
      <c r="CK146" s="63"/>
      <c r="CL146" s="63"/>
      <c r="CM146" s="63"/>
      <c r="CN146" s="63"/>
      <c r="CO146" s="63"/>
      <c r="CP146" s="63"/>
      <c r="CQ146" s="63"/>
      <c r="CR146" s="63"/>
      <c r="CS146" s="61">
        <v>1600</v>
      </c>
      <c r="CT146" s="63"/>
      <c r="CU146" s="63"/>
      <c r="CV146" s="61">
        <v>3000</v>
      </c>
      <c r="CW146" s="61">
        <v>4865</v>
      </c>
      <c r="CX146" s="61">
        <v>1375</v>
      </c>
      <c r="CY146" s="61">
        <v>2993</v>
      </c>
      <c r="CZ146" s="62">
        <v>252</v>
      </c>
      <c r="DA146" s="61">
        <v>1458</v>
      </c>
      <c r="DB146" s="62">
        <v>405</v>
      </c>
      <c r="DC146" s="63"/>
      <c r="DD146" s="63"/>
      <c r="DE146"/>
    </row>
    <row r="147" spans="1:109" ht="11.1" customHeight="1" x14ac:dyDescent="0.2">
      <c r="A147" s="60" t="s">
        <v>293</v>
      </c>
      <c r="B147" s="63"/>
      <c r="C147" s="63"/>
      <c r="D147" s="63"/>
      <c r="E147" s="63"/>
      <c r="F147" s="62">
        <v>210</v>
      </c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1">
        <v>1750</v>
      </c>
      <c r="W147" s="62">
        <v>317</v>
      </c>
      <c r="X147" s="63"/>
      <c r="Y147" s="63"/>
      <c r="Z147" s="62">
        <v>550</v>
      </c>
      <c r="AA147" s="63"/>
      <c r="AB147" s="62">
        <v>130</v>
      </c>
      <c r="AC147" s="62">
        <v>250</v>
      </c>
      <c r="AD147" s="62">
        <v>711</v>
      </c>
      <c r="AE147" s="61">
        <v>2500</v>
      </c>
      <c r="AF147" s="62">
        <v>707</v>
      </c>
      <c r="AG147" s="62">
        <v>100</v>
      </c>
      <c r="AH147" s="62">
        <v>360</v>
      </c>
      <c r="AI147" s="62">
        <v>615</v>
      </c>
      <c r="AJ147" s="63"/>
      <c r="AK147" s="63"/>
      <c r="AL147" s="63"/>
      <c r="AM147" s="63"/>
      <c r="AN147" s="62">
        <v>150</v>
      </c>
      <c r="AO147" s="62">
        <v>71</v>
      </c>
      <c r="AP147" s="62">
        <v>300</v>
      </c>
      <c r="AQ147" s="62">
        <v>568</v>
      </c>
      <c r="AR147" s="62">
        <v>65</v>
      </c>
      <c r="AS147" s="63"/>
      <c r="AT147" s="63"/>
      <c r="AU147" s="62">
        <v>65</v>
      </c>
      <c r="AV147" s="62">
        <v>157</v>
      </c>
      <c r="AW147" s="62">
        <v>150</v>
      </c>
      <c r="AX147" s="63"/>
      <c r="AY147" s="63"/>
      <c r="AZ147" s="63"/>
      <c r="BA147" s="63"/>
      <c r="BB147" s="63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63"/>
      <c r="BS147" s="63"/>
      <c r="BT147" s="63"/>
      <c r="BU147" s="63"/>
      <c r="BV147" s="63"/>
      <c r="BW147" s="63"/>
      <c r="BX147" s="63"/>
      <c r="BY147" s="63"/>
      <c r="BZ147" s="63"/>
      <c r="CA147" s="63"/>
      <c r="CB147" s="63"/>
      <c r="CC147" s="63"/>
      <c r="CD147" s="62">
        <v>699</v>
      </c>
      <c r="CE147" s="63"/>
      <c r="CF147" s="63"/>
      <c r="CG147" s="61">
        <v>2383</v>
      </c>
      <c r="CH147" s="63"/>
      <c r="CI147" s="63"/>
      <c r="CJ147" s="63"/>
      <c r="CK147" s="63"/>
      <c r="CL147" s="63"/>
      <c r="CM147" s="63"/>
      <c r="CN147" s="63"/>
      <c r="CO147" s="63"/>
      <c r="CP147" s="63"/>
      <c r="CQ147" s="63"/>
      <c r="CR147" s="63"/>
      <c r="CS147" s="61">
        <v>5000</v>
      </c>
      <c r="CT147" s="63"/>
      <c r="CU147" s="63"/>
      <c r="CV147" s="61">
        <v>3600</v>
      </c>
      <c r="CW147" s="61">
        <v>5678</v>
      </c>
      <c r="CX147" s="63"/>
      <c r="CY147" s="63"/>
      <c r="CZ147" s="61">
        <v>3020</v>
      </c>
      <c r="DA147" s="61">
        <v>1315</v>
      </c>
      <c r="DB147" s="62">
        <v>755</v>
      </c>
      <c r="DC147" s="61">
        <v>1870</v>
      </c>
      <c r="DD147" s="61">
        <v>2134</v>
      </c>
      <c r="DE147"/>
    </row>
    <row r="148" spans="1:109" ht="11.1" customHeight="1" x14ac:dyDescent="0.2">
      <c r="A148" s="60" t="s">
        <v>294</v>
      </c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63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63"/>
      <c r="BS148" s="63"/>
      <c r="BT148" s="63"/>
      <c r="BU148" s="63"/>
      <c r="BV148" s="63"/>
      <c r="BW148" s="63"/>
      <c r="BX148" s="63"/>
      <c r="BY148" s="63"/>
      <c r="BZ148" s="63"/>
      <c r="CA148" s="63"/>
      <c r="CB148" s="63"/>
      <c r="CC148" s="63"/>
      <c r="CD148" s="63"/>
      <c r="CE148" s="63"/>
      <c r="CF148" s="63"/>
      <c r="CG148" s="62">
        <v>443</v>
      </c>
      <c r="CH148" s="63"/>
      <c r="CI148" s="63"/>
      <c r="CJ148" s="63"/>
      <c r="CK148" s="63"/>
      <c r="CL148" s="63"/>
      <c r="CM148" s="63"/>
      <c r="CN148" s="63"/>
      <c r="CO148" s="63"/>
      <c r="CP148" s="63"/>
      <c r="CQ148" s="63"/>
      <c r="CR148" s="63"/>
      <c r="CS148" s="61">
        <v>1032</v>
      </c>
      <c r="CT148" s="63"/>
      <c r="CU148" s="63"/>
      <c r="CV148" s="63"/>
      <c r="CW148" s="63"/>
      <c r="CX148" s="63"/>
      <c r="CY148" s="63"/>
      <c r="CZ148" s="63"/>
      <c r="DA148" s="63"/>
      <c r="DB148" s="63"/>
      <c r="DC148" s="63"/>
      <c r="DD148" s="63"/>
      <c r="DE148"/>
    </row>
    <row r="149" spans="1:109" ht="11.1" customHeight="1" x14ac:dyDescent="0.2">
      <c r="A149" s="60" t="s">
        <v>295</v>
      </c>
      <c r="B149" s="63"/>
      <c r="C149" s="63"/>
      <c r="D149" s="63"/>
      <c r="E149" s="63"/>
      <c r="F149" s="62">
        <v>220</v>
      </c>
      <c r="G149" s="63"/>
      <c r="H149" s="63"/>
      <c r="I149" s="61">
        <v>2682</v>
      </c>
      <c r="J149" s="63"/>
      <c r="K149" s="61">
        <v>6151</v>
      </c>
      <c r="L149" s="63"/>
      <c r="M149" s="63"/>
      <c r="N149" s="61">
        <v>1800</v>
      </c>
      <c r="O149" s="63"/>
      <c r="P149" s="62">
        <v>421</v>
      </c>
      <c r="Q149" s="63"/>
      <c r="R149" s="61">
        <v>1065</v>
      </c>
      <c r="S149" s="61">
        <v>1300</v>
      </c>
      <c r="T149" s="62">
        <v>290</v>
      </c>
      <c r="U149" s="61">
        <v>1231</v>
      </c>
      <c r="V149" s="61">
        <v>1592</v>
      </c>
      <c r="W149" s="62">
        <v>30</v>
      </c>
      <c r="X149" s="61">
        <v>2547</v>
      </c>
      <c r="Y149" s="62">
        <v>948</v>
      </c>
      <c r="Z149" s="61">
        <v>1570</v>
      </c>
      <c r="AA149" s="62">
        <v>530</v>
      </c>
      <c r="AB149" s="62">
        <v>772</v>
      </c>
      <c r="AC149" s="62">
        <v>979</v>
      </c>
      <c r="AD149" s="61">
        <v>1213</v>
      </c>
      <c r="AE149" s="61">
        <v>2900</v>
      </c>
      <c r="AF149" s="61">
        <v>2197</v>
      </c>
      <c r="AG149" s="62">
        <v>721</v>
      </c>
      <c r="AH149" s="61">
        <v>1430</v>
      </c>
      <c r="AI149" s="62">
        <v>760</v>
      </c>
      <c r="AJ149" s="61">
        <v>1278</v>
      </c>
      <c r="AK149" s="61">
        <v>1050</v>
      </c>
      <c r="AL149" s="61">
        <v>1109</v>
      </c>
      <c r="AM149" s="61">
        <v>1254</v>
      </c>
      <c r="AN149" s="62">
        <v>750</v>
      </c>
      <c r="AO149" s="62">
        <v>344</v>
      </c>
      <c r="AP149" s="62">
        <v>420</v>
      </c>
      <c r="AQ149" s="61">
        <v>1058</v>
      </c>
      <c r="AR149" s="62">
        <v>480</v>
      </c>
      <c r="AS149" s="62">
        <v>574</v>
      </c>
      <c r="AT149" s="63"/>
      <c r="AU149" s="62">
        <v>189</v>
      </c>
      <c r="AV149" s="62">
        <v>203</v>
      </c>
      <c r="AW149" s="62">
        <v>200</v>
      </c>
      <c r="AX149" s="63"/>
      <c r="AY149" s="63"/>
      <c r="AZ149" s="63"/>
      <c r="BA149" s="63"/>
      <c r="BB149" s="63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63"/>
      <c r="BS149" s="63"/>
      <c r="BT149" s="63"/>
      <c r="BU149" s="63"/>
      <c r="BV149" s="63"/>
      <c r="BW149" s="63"/>
      <c r="BX149" s="63"/>
      <c r="BY149" s="63"/>
      <c r="BZ149" s="63"/>
      <c r="CA149" s="63"/>
      <c r="CB149" s="63"/>
      <c r="CC149" s="63"/>
      <c r="CD149" s="61">
        <v>4645</v>
      </c>
      <c r="CE149" s="63"/>
      <c r="CF149" s="63"/>
      <c r="CG149" s="61">
        <v>6113</v>
      </c>
      <c r="CH149" s="63"/>
      <c r="CI149" s="63"/>
      <c r="CJ149" s="63"/>
      <c r="CK149" s="63"/>
      <c r="CL149" s="63"/>
      <c r="CM149" s="63"/>
      <c r="CN149" s="63"/>
      <c r="CO149" s="63"/>
      <c r="CP149" s="63"/>
      <c r="CQ149" s="61">
        <v>1000</v>
      </c>
      <c r="CR149" s="63"/>
      <c r="CS149" s="61">
        <v>5000</v>
      </c>
      <c r="CT149" s="63"/>
      <c r="CU149" s="63"/>
      <c r="CV149" s="61">
        <v>9500</v>
      </c>
      <c r="CW149" s="61">
        <v>6571</v>
      </c>
      <c r="CX149" s="61">
        <v>2705</v>
      </c>
      <c r="CY149" s="61">
        <v>1621</v>
      </c>
      <c r="CZ149" s="61">
        <v>6068</v>
      </c>
      <c r="DA149" s="62">
        <v>320</v>
      </c>
      <c r="DB149" s="61">
        <v>3790</v>
      </c>
      <c r="DC149" s="61">
        <v>1880</v>
      </c>
      <c r="DD149" s="61">
        <v>7790</v>
      </c>
      <c r="DE149"/>
    </row>
    <row r="150" spans="1:109" ht="11.1" customHeight="1" x14ac:dyDescent="0.2">
      <c r="A150" s="60" t="s">
        <v>296</v>
      </c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63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63"/>
      <c r="BS150" s="63"/>
      <c r="BT150" s="63"/>
      <c r="BU150" s="63"/>
      <c r="BV150" s="63"/>
      <c r="BW150" s="63"/>
      <c r="BX150" s="63"/>
      <c r="BY150" s="63"/>
      <c r="BZ150" s="63"/>
      <c r="CA150" s="63"/>
      <c r="CB150" s="63"/>
      <c r="CC150" s="63"/>
      <c r="CD150" s="62">
        <v>98</v>
      </c>
      <c r="CE150" s="63"/>
      <c r="CF150" s="63"/>
      <c r="CG150" s="63"/>
      <c r="CH150" s="63"/>
      <c r="CI150" s="63"/>
      <c r="CJ150" s="63"/>
      <c r="CK150" s="63"/>
      <c r="CL150" s="63"/>
      <c r="CM150" s="63"/>
      <c r="CN150" s="63"/>
      <c r="CO150" s="63"/>
      <c r="CP150" s="63"/>
      <c r="CQ150" s="63"/>
      <c r="CR150" s="63"/>
      <c r="CS150" s="63"/>
      <c r="CT150" s="63"/>
      <c r="CU150" s="63"/>
      <c r="CV150" s="63"/>
      <c r="CW150" s="62">
        <v>528</v>
      </c>
      <c r="CX150" s="63"/>
      <c r="CY150" s="63"/>
      <c r="CZ150" s="63"/>
      <c r="DA150" s="63"/>
      <c r="DB150" s="62">
        <v>554</v>
      </c>
      <c r="DC150" s="63"/>
      <c r="DD150" s="61">
        <v>1076</v>
      </c>
      <c r="DE150"/>
    </row>
    <row r="151" spans="1:109" ht="11.1" customHeight="1" x14ac:dyDescent="0.2">
      <c r="A151" s="60" t="s">
        <v>297</v>
      </c>
      <c r="B151" s="63"/>
      <c r="C151" s="63"/>
      <c r="D151" s="63"/>
      <c r="E151" s="63"/>
      <c r="F151" s="63"/>
      <c r="G151" s="63"/>
      <c r="H151" s="63"/>
      <c r="I151" s="61">
        <v>1312</v>
      </c>
      <c r="J151" s="63"/>
      <c r="K151" s="62">
        <v>1</v>
      </c>
      <c r="L151" s="63"/>
      <c r="M151" s="63"/>
      <c r="N151" s="63"/>
      <c r="O151" s="63"/>
      <c r="P151" s="62">
        <v>280</v>
      </c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  <c r="AY151" s="63"/>
      <c r="AZ151" s="63"/>
      <c r="BA151" s="63"/>
      <c r="BB151" s="63"/>
      <c r="BC151" s="63"/>
      <c r="BD151" s="63"/>
      <c r="BE151" s="62">
        <v>796</v>
      </c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  <c r="BR151" s="63"/>
      <c r="BS151" s="63"/>
      <c r="BT151" s="63"/>
      <c r="BU151" s="63"/>
      <c r="BV151" s="63"/>
      <c r="BW151" s="63"/>
      <c r="BX151" s="63"/>
      <c r="BY151" s="63"/>
      <c r="BZ151" s="63"/>
      <c r="CA151" s="63"/>
      <c r="CB151" s="63"/>
      <c r="CC151" s="63"/>
      <c r="CD151" s="62">
        <v>594</v>
      </c>
      <c r="CE151" s="61">
        <v>3770</v>
      </c>
      <c r="CF151" s="63"/>
      <c r="CG151" s="62">
        <v>236</v>
      </c>
      <c r="CH151" s="63"/>
      <c r="CI151" s="63"/>
      <c r="CJ151" s="63"/>
      <c r="CK151" s="63"/>
      <c r="CL151" s="63"/>
      <c r="CM151" s="63"/>
      <c r="CN151" s="63"/>
      <c r="CO151" s="63"/>
      <c r="CP151" s="63"/>
      <c r="CQ151" s="63"/>
      <c r="CR151" s="63"/>
      <c r="CS151" s="63"/>
      <c r="CT151" s="63"/>
      <c r="CU151" s="63"/>
      <c r="CV151" s="61">
        <v>1078</v>
      </c>
      <c r="CW151" s="63"/>
      <c r="CX151" s="63"/>
      <c r="CY151" s="63"/>
      <c r="CZ151" s="63"/>
      <c r="DA151" s="63"/>
      <c r="DB151" s="62">
        <v>370</v>
      </c>
      <c r="DC151" s="63"/>
      <c r="DD151" s="63"/>
      <c r="DE151"/>
    </row>
    <row r="152" spans="1:109" ht="11.1" customHeight="1" x14ac:dyDescent="0.2">
      <c r="A152" s="60" t="s">
        <v>298</v>
      </c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2">
        <v>761</v>
      </c>
      <c r="Q152" s="63"/>
      <c r="R152" s="61">
        <v>4408</v>
      </c>
      <c r="S152" s="62">
        <v>179</v>
      </c>
      <c r="T152" s="61">
        <v>1536</v>
      </c>
      <c r="U152" s="61">
        <v>1231</v>
      </c>
      <c r="V152" s="63"/>
      <c r="W152" s="61">
        <v>2587</v>
      </c>
      <c r="X152" s="63"/>
      <c r="Y152" s="61">
        <v>1087</v>
      </c>
      <c r="Z152" s="63"/>
      <c r="AA152" s="63"/>
      <c r="AB152" s="63"/>
      <c r="AC152" s="61">
        <v>1513</v>
      </c>
      <c r="AD152" s="63"/>
      <c r="AE152" s="61">
        <v>7600</v>
      </c>
      <c r="AF152" s="63"/>
      <c r="AG152" s="63"/>
      <c r="AH152" s="61">
        <v>2424</v>
      </c>
      <c r="AI152" s="63"/>
      <c r="AJ152" s="63"/>
      <c r="AK152" s="62">
        <v>950</v>
      </c>
      <c r="AL152" s="62">
        <v>522</v>
      </c>
      <c r="AM152" s="62">
        <v>317</v>
      </c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  <c r="BS152" s="63"/>
      <c r="BT152" s="63"/>
      <c r="BU152" s="63"/>
      <c r="BV152" s="63"/>
      <c r="BW152" s="63"/>
      <c r="BX152" s="63"/>
      <c r="BY152" s="63"/>
      <c r="BZ152" s="63"/>
      <c r="CA152" s="63"/>
      <c r="CB152" s="63"/>
      <c r="CC152" s="63"/>
      <c r="CD152" s="63"/>
      <c r="CE152" s="63"/>
      <c r="CF152" s="63"/>
      <c r="CG152" s="61">
        <v>3524</v>
      </c>
      <c r="CH152" s="63"/>
      <c r="CI152" s="63"/>
      <c r="CJ152" s="63"/>
      <c r="CK152" s="63"/>
      <c r="CL152" s="63"/>
      <c r="CM152" s="63"/>
      <c r="CN152" s="63"/>
      <c r="CO152" s="63"/>
      <c r="CP152" s="63"/>
      <c r="CQ152" s="63"/>
      <c r="CR152" s="63"/>
      <c r="CS152" s="63"/>
      <c r="CT152" s="63"/>
      <c r="CU152" s="63"/>
      <c r="CV152" s="63"/>
      <c r="CW152" s="63"/>
      <c r="CX152" s="61">
        <v>2661</v>
      </c>
      <c r="CY152" s="61">
        <v>2214</v>
      </c>
      <c r="CZ152" s="63"/>
      <c r="DA152" s="61">
        <v>1570</v>
      </c>
      <c r="DB152" s="61">
        <v>2135</v>
      </c>
      <c r="DC152" s="63"/>
      <c r="DD152" s="63"/>
      <c r="DE152"/>
    </row>
    <row r="153" spans="1:109" ht="11.1" customHeight="1" x14ac:dyDescent="0.2">
      <c r="A153" s="60" t="s">
        <v>299</v>
      </c>
      <c r="B153" s="63"/>
      <c r="C153" s="63">
        <v>21190</v>
      </c>
      <c r="D153" s="63">
        <v>9000</v>
      </c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2">
        <v>234</v>
      </c>
      <c r="S153" s="63"/>
      <c r="T153" s="63"/>
      <c r="U153" s="62">
        <v>196</v>
      </c>
      <c r="V153" s="62">
        <v>277</v>
      </c>
      <c r="W153" s="63"/>
      <c r="X153" s="61">
        <v>1568</v>
      </c>
      <c r="Y153" s="62">
        <v>280</v>
      </c>
      <c r="Z153" s="62">
        <v>500</v>
      </c>
      <c r="AA153" s="62">
        <v>507</v>
      </c>
      <c r="AB153" s="62">
        <v>295</v>
      </c>
      <c r="AC153" s="63"/>
      <c r="AD153" s="62">
        <v>592</v>
      </c>
      <c r="AE153" s="61">
        <v>3400</v>
      </c>
      <c r="AF153" s="61">
        <v>1041</v>
      </c>
      <c r="AG153" s="62">
        <v>800</v>
      </c>
      <c r="AH153" s="62">
        <v>200</v>
      </c>
      <c r="AI153" s="62">
        <v>960</v>
      </c>
      <c r="AJ153" s="62">
        <v>646</v>
      </c>
      <c r="AK153" s="62">
        <v>500</v>
      </c>
      <c r="AL153" s="63"/>
      <c r="AM153" s="63"/>
      <c r="AN153" s="62">
        <v>650</v>
      </c>
      <c r="AO153" s="63"/>
      <c r="AP153" s="62">
        <v>210</v>
      </c>
      <c r="AQ153" s="62">
        <v>35</v>
      </c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63"/>
      <c r="CD153" s="62">
        <v>497</v>
      </c>
      <c r="CE153" s="63"/>
      <c r="CF153" s="63"/>
      <c r="CG153" s="61">
        <v>2138</v>
      </c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  <c r="CR153" s="63"/>
      <c r="CS153" s="61">
        <v>1200</v>
      </c>
      <c r="CT153" s="63"/>
      <c r="CU153" s="63"/>
      <c r="CV153" s="62">
        <v>600</v>
      </c>
      <c r="CW153" s="61">
        <v>3782</v>
      </c>
      <c r="CX153" s="61">
        <v>1152</v>
      </c>
      <c r="CY153" s="63"/>
      <c r="CZ153" s="61">
        <v>2917</v>
      </c>
      <c r="DA153" s="61">
        <v>1750</v>
      </c>
      <c r="DB153" s="61">
        <v>1420</v>
      </c>
      <c r="DC153" s="63"/>
      <c r="DD153" s="62">
        <v>220</v>
      </c>
      <c r="DE153"/>
    </row>
    <row r="154" spans="1:109" ht="11.1" customHeight="1" x14ac:dyDescent="0.2">
      <c r="A154" s="60" t="s">
        <v>300</v>
      </c>
      <c r="B154" s="63"/>
      <c r="C154" s="63"/>
      <c r="D154" s="63"/>
      <c r="E154" s="63"/>
      <c r="F154" s="62">
        <v>250</v>
      </c>
      <c r="G154" s="63"/>
      <c r="H154" s="63"/>
      <c r="I154" s="61">
        <v>6613</v>
      </c>
      <c r="J154" s="63"/>
      <c r="K154" s="61">
        <v>3651</v>
      </c>
      <c r="L154" s="63"/>
      <c r="M154" s="63"/>
      <c r="N154" s="61">
        <v>1800</v>
      </c>
      <c r="O154" s="63"/>
      <c r="P154" s="61">
        <v>1249</v>
      </c>
      <c r="Q154" s="63"/>
      <c r="R154" s="61">
        <v>1085</v>
      </c>
      <c r="S154" s="61">
        <v>1300</v>
      </c>
      <c r="T154" s="62">
        <v>229</v>
      </c>
      <c r="U154" s="62">
        <v>856</v>
      </c>
      <c r="V154" s="61">
        <v>2200</v>
      </c>
      <c r="W154" s="63"/>
      <c r="X154" s="62">
        <v>627</v>
      </c>
      <c r="Y154" s="62">
        <v>311</v>
      </c>
      <c r="Z154" s="61">
        <v>1250</v>
      </c>
      <c r="AA154" s="62">
        <v>334</v>
      </c>
      <c r="AB154" s="61">
        <v>1456</v>
      </c>
      <c r="AC154" s="61">
        <v>1328</v>
      </c>
      <c r="AD154" s="61">
        <v>1181</v>
      </c>
      <c r="AE154" s="61">
        <v>1650</v>
      </c>
      <c r="AF154" s="62">
        <v>949</v>
      </c>
      <c r="AG154" s="62">
        <v>768</v>
      </c>
      <c r="AH154" s="62">
        <v>750</v>
      </c>
      <c r="AI154" s="62">
        <v>585</v>
      </c>
      <c r="AJ154" s="62">
        <v>150</v>
      </c>
      <c r="AK154" s="62">
        <v>530</v>
      </c>
      <c r="AL154" s="62">
        <v>982</v>
      </c>
      <c r="AM154" s="62">
        <v>164</v>
      </c>
      <c r="AN154" s="62">
        <v>750</v>
      </c>
      <c r="AO154" s="62">
        <v>919</v>
      </c>
      <c r="AP154" s="62">
        <v>660</v>
      </c>
      <c r="AQ154" s="61">
        <v>1045</v>
      </c>
      <c r="AR154" s="62">
        <v>480</v>
      </c>
      <c r="AS154" s="62">
        <v>612</v>
      </c>
      <c r="AT154" s="63"/>
      <c r="AU154" s="62">
        <v>97</v>
      </c>
      <c r="AV154" s="62">
        <v>157</v>
      </c>
      <c r="AW154" s="62">
        <v>50</v>
      </c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3"/>
      <c r="BK154" s="63"/>
      <c r="BL154" s="63"/>
      <c r="BM154" s="63"/>
      <c r="BN154" s="63"/>
      <c r="BO154" s="63"/>
      <c r="BP154" s="63"/>
      <c r="BQ154" s="63"/>
      <c r="BR154" s="63"/>
      <c r="BS154" s="63"/>
      <c r="BT154" s="63"/>
      <c r="BU154" s="63"/>
      <c r="BV154" s="63"/>
      <c r="BW154" s="63"/>
      <c r="BX154" s="63"/>
      <c r="BY154" s="63"/>
      <c r="BZ154" s="63"/>
      <c r="CA154" s="63"/>
      <c r="CB154" s="63"/>
      <c r="CC154" s="63"/>
      <c r="CD154" s="61">
        <v>4014</v>
      </c>
      <c r="CE154" s="63"/>
      <c r="CF154" s="63"/>
      <c r="CG154" s="61">
        <v>7055</v>
      </c>
      <c r="CH154" s="63"/>
      <c r="CI154" s="63"/>
      <c r="CJ154" s="63"/>
      <c r="CK154" s="63"/>
      <c r="CL154" s="63"/>
      <c r="CM154" s="63"/>
      <c r="CN154" s="63"/>
      <c r="CO154" s="63"/>
      <c r="CP154" s="63"/>
      <c r="CQ154" s="62">
        <v>500</v>
      </c>
      <c r="CR154" s="63"/>
      <c r="CS154" s="61">
        <v>6999</v>
      </c>
      <c r="CT154" s="63"/>
      <c r="CU154" s="63"/>
      <c r="CV154" s="61">
        <v>5000</v>
      </c>
      <c r="CW154" s="61">
        <v>5824</v>
      </c>
      <c r="CX154" s="61">
        <v>1958</v>
      </c>
      <c r="CY154" s="62">
        <v>765</v>
      </c>
      <c r="CZ154" s="61">
        <v>3284</v>
      </c>
      <c r="DA154" s="61">
        <v>2225</v>
      </c>
      <c r="DB154" s="61">
        <v>4684</v>
      </c>
      <c r="DC154" s="61">
        <v>1710</v>
      </c>
      <c r="DD154" s="61">
        <v>6628</v>
      </c>
      <c r="DE154"/>
    </row>
    <row r="155" spans="1:109" ht="11.1" customHeight="1" x14ac:dyDescent="0.2">
      <c r="A155" s="60" t="s">
        <v>301</v>
      </c>
      <c r="B155" s="63"/>
      <c r="C155" s="63"/>
      <c r="D155" s="63"/>
      <c r="E155" s="63"/>
      <c r="F155" s="62">
        <v>20</v>
      </c>
      <c r="G155" s="63"/>
      <c r="H155" s="63"/>
      <c r="I155" s="61">
        <v>3732</v>
      </c>
      <c r="J155" s="63"/>
      <c r="K155" s="61">
        <v>3966</v>
      </c>
      <c r="L155" s="63"/>
      <c r="M155" s="63"/>
      <c r="N155" s="61">
        <v>1300</v>
      </c>
      <c r="O155" s="63"/>
      <c r="P155" s="62">
        <v>891</v>
      </c>
      <c r="Q155" s="63"/>
      <c r="R155" s="61">
        <v>1971</v>
      </c>
      <c r="S155" s="63"/>
      <c r="T155" s="62">
        <v>227</v>
      </c>
      <c r="U155" s="61">
        <v>1565</v>
      </c>
      <c r="V155" s="61">
        <v>2580</v>
      </c>
      <c r="W155" s="61">
        <v>1595</v>
      </c>
      <c r="X155" s="61">
        <v>1487</v>
      </c>
      <c r="Y155" s="62">
        <v>47</v>
      </c>
      <c r="Z155" s="61">
        <v>1600</v>
      </c>
      <c r="AA155" s="62">
        <v>406</v>
      </c>
      <c r="AB155" s="61">
        <v>1794</v>
      </c>
      <c r="AC155" s="62">
        <v>828</v>
      </c>
      <c r="AD155" s="61">
        <v>1214</v>
      </c>
      <c r="AE155" s="61">
        <v>2900</v>
      </c>
      <c r="AF155" s="61">
        <v>1032</v>
      </c>
      <c r="AG155" s="61">
        <v>1039</v>
      </c>
      <c r="AH155" s="61">
        <v>1602</v>
      </c>
      <c r="AI155" s="62">
        <v>730</v>
      </c>
      <c r="AJ155" s="62">
        <v>819</v>
      </c>
      <c r="AK155" s="61">
        <v>1000</v>
      </c>
      <c r="AL155" s="62">
        <v>524</v>
      </c>
      <c r="AM155" s="62">
        <v>571</v>
      </c>
      <c r="AN155" s="61">
        <v>1152</v>
      </c>
      <c r="AO155" s="62">
        <v>212</v>
      </c>
      <c r="AP155" s="62">
        <v>200</v>
      </c>
      <c r="AQ155" s="62">
        <v>991</v>
      </c>
      <c r="AR155" s="62">
        <v>480</v>
      </c>
      <c r="AS155" s="62">
        <v>612</v>
      </c>
      <c r="AT155" s="63"/>
      <c r="AU155" s="62">
        <v>86</v>
      </c>
      <c r="AV155" s="62">
        <v>157</v>
      </c>
      <c r="AW155" s="62">
        <v>50</v>
      </c>
      <c r="AX155" s="63"/>
      <c r="AY155" s="63"/>
      <c r="AZ155" s="63"/>
      <c r="BA155" s="63"/>
      <c r="BB155" s="63"/>
      <c r="BC155" s="63"/>
      <c r="BD155" s="63"/>
      <c r="BE155" s="63"/>
      <c r="BF155" s="63"/>
      <c r="BG155" s="63"/>
      <c r="BH155" s="63"/>
      <c r="BI155" s="63"/>
      <c r="BJ155" s="63"/>
      <c r="BK155" s="63"/>
      <c r="BL155" s="63"/>
      <c r="BM155" s="63"/>
      <c r="BN155" s="63"/>
      <c r="BO155" s="63"/>
      <c r="BP155" s="63"/>
      <c r="BQ155" s="63"/>
      <c r="BR155" s="63"/>
      <c r="BS155" s="63"/>
      <c r="BT155" s="63"/>
      <c r="BU155" s="63"/>
      <c r="BV155" s="63"/>
      <c r="BW155" s="63"/>
      <c r="BX155" s="63"/>
      <c r="BY155" s="63"/>
      <c r="BZ155" s="63"/>
      <c r="CA155" s="63"/>
      <c r="CB155" s="63"/>
      <c r="CC155" s="63"/>
      <c r="CD155" s="61">
        <v>7213</v>
      </c>
      <c r="CE155" s="63"/>
      <c r="CF155" s="63"/>
      <c r="CG155" s="61">
        <v>5156</v>
      </c>
      <c r="CH155" s="63"/>
      <c r="CI155" s="63"/>
      <c r="CJ155" s="63"/>
      <c r="CK155" s="63"/>
      <c r="CL155" s="63"/>
      <c r="CM155" s="63"/>
      <c r="CN155" s="63"/>
      <c r="CO155" s="63"/>
      <c r="CP155" s="63"/>
      <c r="CQ155" s="62">
        <v>500</v>
      </c>
      <c r="CR155" s="63"/>
      <c r="CS155" s="61">
        <v>5168</v>
      </c>
      <c r="CT155" s="63"/>
      <c r="CU155" s="63"/>
      <c r="CV155" s="61">
        <v>2100</v>
      </c>
      <c r="CW155" s="61">
        <v>3846</v>
      </c>
      <c r="CX155" s="61">
        <v>3333</v>
      </c>
      <c r="CY155" s="61">
        <v>1568</v>
      </c>
      <c r="CZ155" s="61">
        <v>2801</v>
      </c>
      <c r="DA155" s="61">
        <v>1380</v>
      </c>
      <c r="DB155" s="61">
        <v>4303</v>
      </c>
      <c r="DC155" s="61">
        <v>2250</v>
      </c>
      <c r="DD155" s="61">
        <v>9033</v>
      </c>
      <c r="DE155"/>
    </row>
    <row r="156" spans="1:109" ht="11.1" customHeight="1" x14ac:dyDescent="0.2">
      <c r="A156" s="60" t="s">
        <v>302</v>
      </c>
      <c r="B156" s="63"/>
      <c r="C156" s="63"/>
      <c r="D156" s="63"/>
      <c r="E156" s="63"/>
      <c r="F156" s="62">
        <v>23</v>
      </c>
      <c r="G156" s="63"/>
      <c r="H156" s="63"/>
      <c r="I156" s="61">
        <v>160227</v>
      </c>
      <c r="J156" s="63"/>
      <c r="K156" s="61">
        <v>45315</v>
      </c>
      <c r="L156" s="63"/>
      <c r="M156" s="63"/>
      <c r="N156" s="61">
        <v>14970</v>
      </c>
      <c r="O156" s="63"/>
      <c r="P156" s="61">
        <v>3392</v>
      </c>
      <c r="Q156" s="63"/>
      <c r="R156" s="63"/>
      <c r="S156" s="61">
        <v>2828</v>
      </c>
      <c r="T156" s="61">
        <v>3209</v>
      </c>
      <c r="U156" s="61">
        <v>2710</v>
      </c>
      <c r="V156" s="61">
        <v>10020</v>
      </c>
      <c r="W156" s="61">
        <v>2650</v>
      </c>
      <c r="X156" s="61">
        <v>3093</v>
      </c>
      <c r="Y156" s="61">
        <v>1852</v>
      </c>
      <c r="Z156" s="61">
        <v>6200</v>
      </c>
      <c r="AA156" s="61">
        <v>2769</v>
      </c>
      <c r="AB156" s="61">
        <v>7378</v>
      </c>
      <c r="AC156" s="61">
        <v>8624</v>
      </c>
      <c r="AD156" s="61">
        <v>4665</v>
      </c>
      <c r="AE156" s="61">
        <v>23944</v>
      </c>
      <c r="AF156" s="61">
        <v>4716</v>
      </c>
      <c r="AG156" s="61">
        <v>5126</v>
      </c>
      <c r="AH156" s="61">
        <v>6101</v>
      </c>
      <c r="AI156" s="61">
        <v>9748</v>
      </c>
      <c r="AJ156" s="61">
        <v>1730</v>
      </c>
      <c r="AK156" s="61">
        <v>4268</v>
      </c>
      <c r="AL156" s="61">
        <v>7600</v>
      </c>
      <c r="AM156" s="61">
        <v>3852</v>
      </c>
      <c r="AN156" s="61">
        <v>3100</v>
      </c>
      <c r="AO156" s="62">
        <v>96</v>
      </c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  <c r="BJ156" s="63"/>
      <c r="BK156" s="63"/>
      <c r="BL156" s="63"/>
      <c r="BM156" s="63"/>
      <c r="BN156" s="63"/>
      <c r="BO156" s="63"/>
      <c r="BP156" s="63"/>
      <c r="BQ156" s="63"/>
      <c r="BR156" s="63"/>
      <c r="BS156" s="63"/>
      <c r="BT156" s="63"/>
      <c r="BU156" s="63"/>
      <c r="BV156" s="63"/>
      <c r="BW156" s="63"/>
      <c r="BX156" s="63"/>
      <c r="BY156" s="63"/>
      <c r="BZ156" s="63"/>
      <c r="CA156" s="63"/>
      <c r="CB156" s="63"/>
      <c r="CC156" s="63"/>
      <c r="CD156" s="63"/>
      <c r="CE156" s="63"/>
      <c r="CF156" s="63"/>
      <c r="CG156" s="61">
        <v>22247</v>
      </c>
      <c r="CH156" s="63"/>
      <c r="CI156" s="63"/>
      <c r="CJ156" s="63"/>
      <c r="CK156" s="63"/>
      <c r="CL156" s="63"/>
      <c r="CM156" s="63"/>
      <c r="CN156" s="63"/>
      <c r="CO156" s="63"/>
      <c r="CP156" s="63"/>
      <c r="CQ156" s="63"/>
      <c r="CR156" s="63"/>
      <c r="CS156" s="63"/>
      <c r="CT156" s="63"/>
      <c r="CU156" s="63"/>
      <c r="CV156" s="63"/>
      <c r="CW156" s="63"/>
      <c r="CX156" s="61">
        <v>9102</v>
      </c>
      <c r="CY156" s="61">
        <v>13559</v>
      </c>
      <c r="CZ156" s="61">
        <v>20074</v>
      </c>
      <c r="DA156" s="61">
        <v>15064</v>
      </c>
      <c r="DB156" s="61">
        <v>12925</v>
      </c>
      <c r="DC156" s="61">
        <v>5660</v>
      </c>
      <c r="DD156" s="63"/>
      <c r="DE156"/>
    </row>
    <row r="157" spans="1:109" ht="11.1" customHeight="1" x14ac:dyDescent="0.2">
      <c r="A157" s="60" t="s">
        <v>303</v>
      </c>
      <c r="B157" s="63"/>
      <c r="C157" s="63"/>
      <c r="D157" s="63"/>
      <c r="E157" s="63"/>
      <c r="F157" s="63"/>
      <c r="G157" s="63"/>
      <c r="H157" s="63"/>
      <c r="I157" s="62">
        <v>804</v>
      </c>
      <c r="J157" s="63"/>
      <c r="K157" s="63"/>
      <c r="L157" s="63"/>
      <c r="M157" s="63"/>
      <c r="N157" s="63"/>
      <c r="O157" s="63"/>
      <c r="P157" s="63"/>
      <c r="Q157" s="63"/>
      <c r="R157" s="61">
        <v>1388</v>
      </c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2">
        <v>5</v>
      </c>
      <c r="AQ157" s="63"/>
      <c r="AR157" s="63"/>
      <c r="AS157" s="63"/>
      <c r="AT157" s="63"/>
      <c r="AU157" s="62">
        <v>27</v>
      </c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  <c r="BR157" s="63"/>
      <c r="BS157" s="63"/>
      <c r="BT157" s="63"/>
      <c r="BU157" s="63"/>
      <c r="BV157" s="63"/>
      <c r="BW157" s="63"/>
      <c r="BX157" s="63"/>
      <c r="BY157" s="63"/>
      <c r="BZ157" s="63"/>
      <c r="CA157" s="63"/>
      <c r="CB157" s="63"/>
      <c r="CC157" s="63"/>
      <c r="CD157" s="63"/>
      <c r="CE157" s="63"/>
      <c r="CF157" s="63"/>
      <c r="CG157" s="63"/>
      <c r="CH157" s="63"/>
      <c r="CI157" s="63"/>
      <c r="CJ157" s="63"/>
      <c r="CK157" s="63"/>
      <c r="CL157" s="63"/>
      <c r="CM157" s="63"/>
      <c r="CN157" s="63"/>
      <c r="CO157" s="63"/>
      <c r="CP157" s="63"/>
      <c r="CQ157" s="63"/>
      <c r="CR157" s="63"/>
      <c r="CS157" s="62">
        <v>800</v>
      </c>
      <c r="CT157" s="63"/>
      <c r="CU157" s="63"/>
      <c r="CV157" s="62">
        <v>250</v>
      </c>
      <c r="CW157" s="63"/>
      <c r="CX157" s="63"/>
      <c r="CY157" s="63"/>
      <c r="CZ157" s="63"/>
      <c r="DA157" s="63"/>
      <c r="DB157" s="62">
        <v>702</v>
      </c>
      <c r="DC157" s="63"/>
      <c r="DD157" s="63"/>
      <c r="DE157"/>
    </row>
    <row r="158" spans="1:109" ht="11.1" customHeight="1" x14ac:dyDescent="0.2">
      <c r="A158" s="60" t="s">
        <v>304</v>
      </c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2">
        <v>150</v>
      </c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2">
        <v>15</v>
      </c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63"/>
      <c r="BK158" s="63"/>
      <c r="BL158" s="63"/>
      <c r="BM158" s="63"/>
      <c r="BN158" s="63"/>
      <c r="BO158" s="63"/>
      <c r="BP158" s="63"/>
      <c r="BQ158" s="63"/>
      <c r="BR158" s="63"/>
      <c r="BS158" s="63"/>
      <c r="BT158" s="63"/>
      <c r="BU158" s="63"/>
      <c r="BV158" s="63"/>
      <c r="BW158" s="63"/>
      <c r="BX158" s="63"/>
      <c r="BY158" s="63"/>
      <c r="BZ158" s="63"/>
      <c r="CA158" s="63"/>
      <c r="CB158" s="63"/>
      <c r="CC158" s="63"/>
      <c r="CD158" s="63"/>
      <c r="CE158" s="63"/>
      <c r="CF158" s="63"/>
      <c r="CG158" s="62">
        <v>690</v>
      </c>
      <c r="CH158" s="63"/>
      <c r="CI158" s="63"/>
      <c r="CJ158" s="63"/>
      <c r="CK158" s="63"/>
      <c r="CL158" s="63"/>
      <c r="CM158" s="63"/>
      <c r="CN158" s="63"/>
      <c r="CO158" s="63"/>
      <c r="CP158" s="63"/>
      <c r="CQ158" s="63"/>
      <c r="CR158" s="63"/>
      <c r="CS158" s="61">
        <v>2400</v>
      </c>
      <c r="CT158" s="63"/>
      <c r="CU158" s="63"/>
      <c r="CV158" s="61">
        <v>1350</v>
      </c>
      <c r="CW158" s="61">
        <v>2286</v>
      </c>
      <c r="CX158" s="63"/>
      <c r="CY158" s="63"/>
      <c r="CZ158" s="63"/>
      <c r="DA158" s="63"/>
      <c r="DB158" s="61">
        <v>2608</v>
      </c>
      <c r="DC158" s="63"/>
      <c r="DD158" s="63"/>
      <c r="DE158"/>
    </row>
    <row r="159" spans="1:109" ht="11.1" customHeight="1" x14ac:dyDescent="0.2">
      <c r="A159" s="60" t="s">
        <v>305</v>
      </c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3"/>
      <c r="AW159" s="63"/>
      <c r="AX159" s="63"/>
      <c r="AY159" s="63"/>
      <c r="AZ159" s="63"/>
      <c r="BA159" s="63"/>
      <c r="BB159" s="63"/>
      <c r="BC159" s="63"/>
      <c r="BD159" s="63"/>
      <c r="BE159" s="63"/>
      <c r="BF159" s="63"/>
      <c r="BG159" s="63"/>
      <c r="BH159" s="63"/>
      <c r="BI159" s="63"/>
      <c r="BJ159" s="63"/>
      <c r="BK159" s="63"/>
      <c r="BL159" s="63"/>
      <c r="BM159" s="63"/>
      <c r="BN159" s="63"/>
      <c r="BO159" s="63"/>
      <c r="BP159" s="63"/>
      <c r="BQ159" s="63"/>
      <c r="BR159" s="63"/>
      <c r="BS159" s="63"/>
      <c r="BT159" s="63"/>
      <c r="BU159" s="63"/>
      <c r="BV159" s="63"/>
      <c r="BW159" s="63"/>
      <c r="BX159" s="63"/>
      <c r="BY159" s="63"/>
      <c r="BZ159" s="63"/>
      <c r="CA159" s="63"/>
      <c r="CB159" s="63"/>
      <c r="CC159" s="63"/>
      <c r="CD159" s="63"/>
      <c r="CE159" s="63"/>
      <c r="CF159" s="63"/>
      <c r="CG159" s="63"/>
      <c r="CH159" s="63"/>
      <c r="CI159" s="63"/>
      <c r="CJ159" s="63"/>
      <c r="CK159" s="63"/>
      <c r="CL159" s="63"/>
      <c r="CM159" s="63"/>
      <c r="CN159" s="63"/>
      <c r="CO159" s="63"/>
      <c r="CP159" s="63"/>
      <c r="CQ159" s="63"/>
      <c r="CR159" s="63"/>
      <c r="CS159" s="63"/>
      <c r="CT159" s="63"/>
      <c r="CU159" s="63"/>
      <c r="CV159" s="63"/>
      <c r="CW159" s="62">
        <v>332</v>
      </c>
      <c r="CX159" s="63"/>
      <c r="CY159" s="63"/>
      <c r="CZ159" s="63"/>
      <c r="DA159" s="63"/>
      <c r="DB159" s="63"/>
      <c r="DC159" s="63"/>
      <c r="DD159" s="63"/>
      <c r="DE159"/>
    </row>
    <row r="160" spans="1:109" ht="11.1" customHeight="1" x14ac:dyDescent="0.2">
      <c r="A160" s="60" t="s">
        <v>306</v>
      </c>
      <c r="B160" s="63"/>
      <c r="C160" s="63"/>
      <c r="D160" s="63"/>
      <c r="E160" s="63"/>
      <c r="F160" s="63"/>
      <c r="G160" s="63"/>
      <c r="H160" s="63"/>
      <c r="I160" s="62">
        <v>422</v>
      </c>
      <c r="J160" s="61">
        <v>1600</v>
      </c>
      <c r="K160" s="61">
        <v>2587</v>
      </c>
      <c r="L160" s="63"/>
      <c r="M160" s="63"/>
      <c r="N160" s="61">
        <v>5000</v>
      </c>
      <c r="O160" s="63"/>
      <c r="P160" s="61">
        <v>8465</v>
      </c>
      <c r="Q160" s="63"/>
      <c r="R160" s="61">
        <v>3989</v>
      </c>
      <c r="S160" s="61">
        <v>1205</v>
      </c>
      <c r="T160" s="61">
        <v>6206</v>
      </c>
      <c r="U160" s="63"/>
      <c r="V160" s="61">
        <v>2335</v>
      </c>
      <c r="W160" s="63"/>
      <c r="X160" s="61">
        <v>2258</v>
      </c>
      <c r="Y160" s="61">
        <v>3761</v>
      </c>
      <c r="Z160" s="61">
        <v>20723</v>
      </c>
      <c r="AA160" s="61">
        <v>2223</v>
      </c>
      <c r="AB160" s="62">
        <v>100</v>
      </c>
      <c r="AC160" s="61">
        <v>2244</v>
      </c>
      <c r="AD160" s="63"/>
      <c r="AE160" s="61">
        <v>14064</v>
      </c>
      <c r="AF160" s="62">
        <v>99</v>
      </c>
      <c r="AG160" s="62">
        <v>400</v>
      </c>
      <c r="AH160" s="61">
        <v>1100</v>
      </c>
      <c r="AI160" s="61">
        <v>3412</v>
      </c>
      <c r="AJ160" s="62">
        <v>760</v>
      </c>
      <c r="AK160" s="62">
        <v>444</v>
      </c>
      <c r="AL160" s="61">
        <v>1997</v>
      </c>
      <c r="AM160" s="61">
        <v>1957</v>
      </c>
      <c r="AN160" s="63"/>
      <c r="AO160" s="63"/>
      <c r="AP160" s="63"/>
      <c r="AQ160" s="61">
        <v>7341</v>
      </c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3"/>
      <c r="BE160" s="63"/>
      <c r="BF160" s="63"/>
      <c r="BG160" s="63"/>
      <c r="BH160" s="63"/>
      <c r="BI160" s="63"/>
      <c r="BJ160" s="63"/>
      <c r="BK160" s="63"/>
      <c r="BL160" s="63"/>
      <c r="BM160" s="63"/>
      <c r="BN160" s="63"/>
      <c r="BO160" s="63"/>
      <c r="BP160" s="63"/>
      <c r="BQ160" s="63"/>
      <c r="BR160" s="63"/>
      <c r="BS160" s="63"/>
      <c r="BT160" s="63"/>
      <c r="BU160" s="63"/>
      <c r="BV160" s="63"/>
      <c r="BW160" s="63"/>
      <c r="BX160" s="63"/>
      <c r="BY160" s="63"/>
      <c r="BZ160" s="63"/>
      <c r="CA160" s="63"/>
      <c r="CB160" s="63"/>
      <c r="CC160" s="63"/>
      <c r="CD160" s="62">
        <v>391</v>
      </c>
      <c r="CE160" s="63"/>
      <c r="CF160" s="63"/>
      <c r="CG160" s="61">
        <v>7220</v>
      </c>
      <c r="CH160" s="63"/>
      <c r="CI160" s="63"/>
      <c r="CJ160" s="63"/>
      <c r="CK160" s="63"/>
      <c r="CL160" s="63"/>
      <c r="CM160" s="63"/>
      <c r="CN160" s="63"/>
      <c r="CO160" s="63"/>
      <c r="CP160" s="63"/>
      <c r="CQ160" s="63"/>
      <c r="CR160" s="63"/>
      <c r="CS160" s="63"/>
      <c r="CT160" s="63"/>
      <c r="CU160" s="63"/>
      <c r="CV160" s="61">
        <v>14200</v>
      </c>
      <c r="CW160" s="63"/>
      <c r="CX160" s="61">
        <v>1744</v>
      </c>
      <c r="CY160" s="61">
        <v>3540</v>
      </c>
      <c r="CZ160" s="61">
        <v>5639</v>
      </c>
      <c r="DA160" s="61">
        <v>5632</v>
      </c>
      <c r="DB160" s="61">
        <v>3542</v>
      </c>
      <c r="DC160" s="61">
        <v>4518</v>
      </c>
      <c r="DD160" s="63"/>
      <c r="DE160"/>
    </row>
    <row r="161" spans="1:109" ht="11.1" customHeight="1" x14ac:dyDescent="0.2">
      <c r="A161" s="60" t="s">
        <v>307</v>
      </c>
      <c r="B161" s="63"/>
      <c r="C161" s="63"/>
      <c r="D161" s="63"/>
      <c r="E161" s="63"/>
      <c r="F161" s="61">
        <v>2130</v>
      </c>
      <c r="G161" s="63"/>
      <c r="H161" s="63"/>
      <c r="I161" s="63"/>
      <c r="J161" s="63"/>
      <c r="K161" s="63"/>
      <c r="L161" s="61">
        <v>65148</v>
      </c>
      <c r="M161" s="63"/>
      <c r="N161" s="63"/>
      <c r="O161" s="61">
        <v>41659</v>
      </c>
      <c r="P161" s="61">
        <v>11918</v>
      </c>
      <c r="Q161" s="61">
        <v>31947</v>
      </c>
      <c r="R161" s="61">
        <v>8104</v>
      </c>
      <c r="S161" s="61">
        <v>5955</v>
      </c>
      <c r="T161" s="61">
        <v>7328</v>
      </c>
      <c r="U161" s="61">
        <v>6600</v>
      </c>
      <c r="V161" s="61">
        <v>21560</v>
      </c>
      <c r="W161" s="61">
        <v>6221</v>
      </c>
      <c r="X161" s="61">
        <v>11121</v>
      </c>
      <c r="Y161" s="61">
        <v>7521</v>
      </c>
      <c r="Z161" s="61">
        <v>18949</v>
      </c>
      <c r="AA161" s="61">
        <v>7192</v>
      </c>
      <c r="AB161" s="61">
        <v>13293</v>
      </c>
      <c r="AC161" s="61">
        <v>13298</v>
      </c>
      <c r="AD161" s="61">
        <v>9070</v>
      </c>
      <c r="AE161" s="61">
        <v>30892</v>
      </c>
      <c r="AF161" s="61">
        <v>11705</v>
      </c>
      <c r="AG161" s="61">
        <v>10560</v>
      </c>
      <c r="AH161" s="61">
        <v>10085</v>
      </c>
      <c r="AI161" s="61">
        <v>18676</v>
      </c>
      <c r="AJ161" s="61">
        <v>5177</v>
      </c>
      <c r="AK161" s="61">
        <v>10827</v>
      </c>
      <c r="AL161" s="61">
        <v>12305</v>
      </c>
      <c r="AM161" s="61">
        <v>8096</v>
      </c>
      <c r="AN161" s="61">
        <v>7455</v>
      </c>
      <c r="AO161" s="61">
        <v>3339</v>
      </c>
      <c r="AP161" s="61">
        <v>4580</v>
      </c>
      <c r="AQ161" s="61">
        <v>10911</v>
      </c>
      <c r="AR161" s="61">
        <v>3040</v>
      </c>
      <c r="AS161" s="61">
        <v>1864</v>
      </c>
      <c r="AT161" s="63"/>
      <c r="AU161" s="63"/>
      <c r="AV161" s="62">
        <v>31</v>
      </c>
      <c r="AW161" s="63"/>
      <c r="AX161" s="63"/>
      <c r="AY161" s="61">
        <v>3289</v>
      </c>
      <c r="AZ161" s="62">
        <v>310</v>
      </c>
      <c r="BA161" s="61">
        <v>4485</v>
      </c>
      <c r="BB161" s="63"/>
      <c r="BC161" s="63"/>
      <c r="BD161" s="63"/>
      <c r="BE161" s="63"/>
      <c r="BF161" s="61">
        <v>1309</v>
      </c>
      <c r="BG161" s="63"/>
      <c r="BH161" s="61">
        <v>1360</v>
      </c>
      <c r="BI161" s="61">
        <v>1031</v>
      </c>
      <c r="BJ161" s="62">
        <v>558</v>
      </c>
      <c r="BK161" s="61">
        <v>2803</v>
      </c>
      <c r="BL161" s="61">
        <v>1119</v>
      </c>
      <c r="BM161" s="62">
        <v>952</v>
      </c>
      <c r="BN161" s="62">
        <v>964</v>
      </c>
      <c r="BO161" s="63"/>
      <c r="BP161" s="61">
        <v>4255</v>
      </c>
      <c r="BQ161" s="61">
        <v>1957</v>
      </c>
      <c r="BR161" s="62">
        <v>346</v>
      </c>
      <c r="BS161" s="62">
        <v>85</v>
      </c>
      <c r="BT161" s="61">
        <v>3246</v>
      </c>
      <c r="BU161" s="62">
        <v>688</v>
      </c>
      <c r="BV161" s="61">
        <v>1521</v>
      </c>
      <c r="BW161" s="61">
        <v>3021</v>
      </c>
      <c r="BX161" s="61">
        <v>2238</v>
      </c>
      <c r="BY161" s="61">
        <v>1007</v>
      </c>
      <c r="BZ161" s="63"/>
      <c r="CA161" s="61">
        <v>1489</v>
      </c>
      <c r="CB161" s="63"/>
      <c r="CC161" s="63"/>
      <c r="CD161" s="61">
        <v>1974</v>
      </c>
      <c r="CE161" s="63"/>
      <c r="CF161" s="62">
        <v>847</v>
      </c>
      <c r="CG161" s="61">
        <v>52720</v>
      </c>
      <c r="CH161" s="63"/>
      <c r="CI161" s="62">
        <v>893</v>
      </c>
      <c r="CJ161" s="63"/>
      <c r="CK161" s="63"/>
      <c r="CL161" s="63"/>
      <c r="CM161" s="62">
        <v>677</v>
      </c>
      <c r="CN161" s="63"/>
      <c r="CO161" s="62">
        <v>793</v>
      </c>
      <c r="CP161" s="63"/>
      <c r="CQ161" s="63"/>
      <c r="CR161" s="63"/>
      <c r="CS161" s="63"/>
      <c r="CT161" s="63"/>
      <c r="CU161" s="61">
        <v>270186</v>
      </c>
      <c r="CV161" s="63"/>
      <c r="CW161" s="63"/>
      <c r="CX161" s="61">
        <v>20138</v>
      </c>
      <c r="CY161" s="61">
        <v>24641</v>
      </c>
      <c r="CZ161" s="61">
        <v>33079</v>
      </c>
      <c r="DA161" s="61">
        <v>29655</v>
      </c>
      <c r="DB161" s="63"/>
      <c r="DC161" s="63"/>
      <c r="DD161" s="61">
        <v>28682</v>
      </c>
      <c r="DE161"/>
    </row>
    <row r="162" spans="1:109" ht="11.1" customHeight="1" x14ac:dyDescent="0.2">
      <c r="A162" s="60" t="s">
        <v>308</v>
      </c>
      <c r="B162" s="63"/>
      <c r="C162" s="63"/>
      <c r="D162" s="63"/>
      <c r="E162" s="63"/>
      <c r="F162" s="61">
        <v>4739</v>
      </c>
      <c r="G162" s="63"/>
      <c r="H162" s="63"/>
      <c r="I162" s="63"/>
      <c r="J162" s="63"/>
      <c r="K162" s="63"/>
      <c r="L162" s="63"/>
      <c r="M162" s="63"/>
      <c r="N162" s="63"/>
      <c r="O162" s="63"/>
      <c r="P162" s="61">
        <v>7100</v>
      </c>
      <c r="Q162" s="63"/>
      <c r="R162" s="61">
        <v>1108</v>
      </c>
      <c r="S162" s="61">
        <v>3750</v>
      </c>
      <c r="T162" s="61">
        <v>4608</v>
      </c>
      <c r="U162" s="61">
        <v>4174</v>
      </c>
      <c r="V162" s="61">
        <v>19109</v>
      </c>
      <c r="W162" s="61">
        <v>2613</v>
      </c>
      <c r="X162" s="61">
        <v>7505</v>
      </c>
      <c r="Y162" s="61">
        <v>6438</v>
      </c>
      <c r="Z162" s="61">
        <v>5500</v>
      </c>
      <c r="AA162" s="61">
        <v>7415</v>
      </c>
      <c r="AB162" s="61">
        <v>16064</v>
      </c>
      <c r="AC162" s="61">
        <v>16131</v>
      </c>
      <c r="AD162" s="61">
        <v>7321</v>
      </c>
      <c r="AE162" s="61">
        <v>37806</v>
      </c>
      <c r="AF162" s="61">
        <v>8955</v>
      </c>
      <c r="AG162" s="61">
        <v>10481</v>
      </c>
      <c r="AH162" s="61">
        <v>8029</v>
      </c>
      <c r="AI162" s="61">
        <v>21938</v>
      </c>
      <c r="AJ162" s="61">
        <v>3560</v>
      </c>
      <c r="AK162" s="61">
        <v>7700</v>
      </c>
      <c r="AL162" s="61">
        <v>13693</v>
      </c>
      <c r="AM162" s="61">
        <v>7614</v>
      </c>
      <c r="AN162" s="61">
        <v>6891</v>
      </c>
      <c r="AO162" s="61">
        <v>6825</v>
      </c>
      <c r="AP162" s="61">
        <v>12334</v>
      </c>
      <c r="AQ162" s="61">
        <v>12630</v>
      </c>
      <c r="AR162" s="61">
        <v>4735</v>
      </c>
      <c r="AS162" s="61">
        <v>1899</v>
      </c>
      <c r="AT162" s="63"/>
      <c r="AU162" s="61">
        <v>5005</v>
      </c>
      <c r="AV162" s="62">
        <v>237</v>
      </c>
      <c r="AW162" s="61">
        <v>2620</v>
      </c>
      <c r="AX162" s="63"/>
      <c r="AY162" s="63"/>
      <c r="AZ162" s="63"/>
      <c r="BA162" s="63"/>
      <c r="BB162" s="63"/>
      <c r="BC162" s="63"/>
      <c r="BD162" s="63"/>
      <c r="BE162" s="63"/>
      <c r="BF162" s="63"/>
      <c r="BG162" s="63"/>
      <c r="BH162" s="63"/>
      <c r="BI162" s="63"/>
      <c r="BJ162" s="63"/>
      <c r="BK162" s="63"/>
      <c r="BL162" s="63"/>
      <c r="BM162" s="63"/>
      <c r="BN162" s="63"/>
      <c r="BO162" s="63"/>
      <c r="BP162" s="63"/>
      <c r="BQ162" s="63"/>
      <c r="BR162" s="63"/>
      <c r="BS162" s="63"/>
      <c r="BT162" s="63"/>
      <c r="BU162" s="63"/>
      <c r="BV162" s="63"/>
      <c r="BW162" s="63"/>
      <c r="BX162" s="63"/>
      <c r="BY162" s="63"/>
      <c r="BZ162" s="63"/>
      <c r="CA162" s="63"/>
      <c r="CB162" s="63"/>
      <c r="CC162" s="63"/>
      <c r="CD162" s="61">
        <v>41917</v>
      </c>
      <c r="CE162" s="63"/>
      <c r="CF162" s="63"/>
      <c r="CG162" s="61">
        <v>40780</v>
      </c>
      <c r="CH162" s="63"/>
      <c r="CI162" s="63"/>
      <c r="CJ162" s="63"/>
      <c r="CK162" s="63"/>
      <c r="CL162" s="63"/>
      <c r="CM162" s="63"/>
      <c r="CN162" s="63"/>
      <c r="CO162" s="63"/>
      <c r="CP162" s="63"/>
      <c r="CQ162" s="61">
        <v>3938</v>
      </c>
      <c r="CR162" s="63"/>
      <c r="CS162" s="61">
        <v>45759</v>
      </c>
      <c r="CT162" s="63"/>
      <c r="CU162" s="63"/>
      <c r="CV162" s="61">
        <v>108192</v>
      </c>
      <c r="CW162" s="61">
        <v>101242</v>
      </c>
      <c r="CX162" s="61">
        <v>17716</v>
      </c>
      <c r="CY162" s="61">
        <v>18770</v>
      </c>
      <c r="CZ162" s="61">
        <v>25222</v>
      </c>
      <c r="DA162" s="61">
        <v>18749</v>
      </c>
      <c r="DB162" s="61">
        <v>21098</v>
      </c>
      <c r="DC162" s="61">
        <v>11990</v>
      </c>
      <c r="DD162" s="61">
        <v>90797</v>
      </c>
      <c r="DE162"/>
    </row>
    <row r="163" spans="1:109" ht="11.1" customHeight="1" x14ac:dyDescent="0.2">
      <c r="A163" s="60" t="s">
        <v>309</v>
      </c>
      <c r="B163" s="63"/>
      <c r="C163" s="63"/>
      <c r="D163" s="63"/>
      <c r="E163" s="63"/>
      <c r="F163" s="62">
        <v>210</v>
      </c>
      <c r="G163" s="63"/>
      <c r="H163" s="63"/>
      <c r="I163" s="61">
        <v>3528</v>
      </c>
      <c r="J163" s="63"/>
      <c r="K163" s="61">
        <v>1885</v>
      </c>
      <c r="L163" s="63"/>
      <c r="M163" s="63"/>
      <c r="N163" s="63"/>
      <c r="O163" s="63"/>
      <c r="P163" s="62">
        <v>803</v>
      </c>
      <c r="Q163" s="63"/>
      <c r="R163" s="63"/>
      <c r="S163" s="62">
        <v>250</v>
      </c>
      <c r="T163" s="63"/>
      <c r="U163" s="63"/>
      <c r="V163" s="61">
        <v>2350</v>
      </c>
      <c r="W163" s="63"/>
      <c r="X163" s="63"/>
      <c r="Y163" s="63"/>
      <c r="Z163" s="61">
        <v>1100</v>
      </c>
      <c r="AA163" s="62">
        <v>1</v>
      </c>
      <c r="AB163" s="62">
        <v>490</v>
      </c>
      <c r="AC163" s="62">
        <v>850</v>
      </c>
      <c r="AD163" s="63"/>
      <c r="AE163" s="61">
        <v>2720</v>
      </c>
      <c r="AF163" s="62">
        <v>651</v>
      </c>
      <c r="AG163" s="63"/>
      <c r="AH163" s="63"/>
      <c r="AI163" s="62">
        <v>260</v>
      </c>
      <c r="AJ163" s="63"/>
      <c r="AK163" s="62">
        <v>880</v>
      </c>
      <c r="AL163" s="63"/>
      <c r="AM163" s="63"/>
      <c r="AN163" s="61">
        <v>1000</v>
      </c>
      <c r="AO163" s="63"/>
      <c r="AP163" s="62">
        <v>435</v>
      </c>
      <c r="AQ163" s="61">
        <v>1158</v>
      </c>
      <c r="AR163" s="63"/>
      <c r="AS163" s="63"/>
      <c r="AT163" s="63"/>
      <c r="AU163" s="63"/>
      <c r="AV163" s="63"/>
      <c r="AW163" s="62">
        <v>12</v>
      </c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63"/>
      <c r="BL163" s="63"/>
      <c r="BM163" s="63"/>
      <c r="BN163" s="63"/>
      <c r="BO163" s="63"/>
      <c r="BP163" s="63"/>
      <c r="BQ163" s="63"/>
      <c r="BR163" s="63"/>
      <c r="BS163" s="63"/>
      <c r="BT163" s="63"/>
      <c r="BU163" s="63"/>
      <c r="BV163" s="63"/>
      <c r="BW163" s="63"/>
      <c r="BX163" s="63"/>
      <c r="BY163" s="63"/>
      <c r="BZ163" s="63"/>
      <c r="CA163" s="63"/>
      <c r="CB163" s="63"/>
      <c r="CC163" s="63"/>
      <c r="CD163" s="61">
        <v>2724</v>
      </c>
      <c r="CE163" s="63"/>
      <c r="CF163" s="63"/>
      <c r="CG163" s="61">
        <v>8290</v>
      </c>
      <c r="CH163" s="63"/>
      <c r="CI163" s="63"/>
      <c r="CJ163" s="63"/>
      <c r="CK163" s="63"/>
      <c r="CL163" s="63"/>
      <c r="CM163" s="63"/>
      <c r="CN163" s="63"/>
      <c r="CO163" s="63"/>
      <c r="CP163" s="63"/>
      <c r="CQ163" s="63"/>
      <c r="CR163" s="63"/>
      <c r="CS163" s="63"/>
      <c r="CT163" s="63"/>
      <c r="CU163" s="63"/>
      <c r="CV163" s="63"/>
      <c r="CW163" s="63"/>
      <c r="CX163" s="63"/>
      <c r="CY163" s="62">
        <v>520</v>
      </c>
      <c r="CZ163" s="62">
        <v>418</v>
      </c>
      <c r="DA163" s="61">
        <v>8000</v>
      </c>
      <c r="DB163" s="61">
        <v>3852</v>
      </c>
      <c r="DC163" s="61">
        <v>1160</v>
      </c>
      <c r="DD163" s="61">
        <v>9704</v>
      </c>
      <c r="DE163"/>
    </row>
    <row r="164" spans="1:109" ht="11.1" customHeight="1" x14ac:dyDescent="0.2">
      <c r="A164" s="60" t="s">
        <v>310</v>
      </c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2">
        <v>966</v>
      </c>
      <c r="Q164" s="63"/>
      <c r="R164" s="63"/>
      <c r="S164" s="62">
        <v>32</v>
      </c>
      <c r="T164" s="63"/>
      <c r="U164" s="63"/>
      <c r="V164" s="62">
        <v>830</v>
      </c>
      <c r="W164" s="63"/>
      <c r="X164" s="63"/>
      <c r="Y164" s="63"/>
      <c r="Z164" s="62">
        <v>500</v>
      </c>
      <c r="AA164" s="62">
        <v>32</v>
      </c>
      <c r="AB164" s="63"/>
      <c r="AC164" s="63"/>
      <c r="AD164" s="61">
        <v>1148</v>
      </c>
      <c r="AE164" s="61">
        <v>1250</v>
      </c>
      <c r="AF164" s="63"/>
      <c r="AG164" s="62">
        <v>100</v>
      </c>
      <c r="AH164" s="63"/>
      <c r="AI164" s="62">
        <v>460</v>
      </c>
      <c r="AJ164" s="62">
        <v>275</v>
      </c>
      <c r="AK164" s="63"/>
      <c r="AL164" s="63"/>
      <c r="AM164" s="63"/>
      <c r="AN164" s="62">
        <v>230</v>
      </c>
      <c r="AO164" s="63"/>
      <c r="AP164" s="62">
        <v>20</v>
      </c>
      <c r="AQ164" s="61">
        <v>1036</v>
      </c>
      <c r="AR164" s="63"/>
      <c r="AS164" s="63"/>
      <c r="AT164" s="63"/>
      <c r="AU164" s="62">
        <v>85</v>
      </c>
      <c r="AV164" s="62">
        <v>157</v>
      </c>
      <c r="AW164" s="62">
        <v>14</v>
      </c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63"/>
      <c r="BL164" s="63"/>
      <c r="BM164" s="63"/>
      <c r="BN164" s="63"/>
      <c r="BO164" s="63"/>
      <c r="BP164" s="63"/>
      <c r="BQ164" s="63"/>
      <c r="BR164" s="63"/>
      <c r="BS164" s="63"/>
      <c r="BT164" s="63"/>
      <c r="BU164" s="63"/>
      <c r="BV164" s="63"/>
      <c r="BW164" s="63"/>
      <c r="BX164" s="63"/>
      <c r="BY164" s="63"/>
      <c r="BZ164" s="63"/>
      <c r="CA164" s="63"/>
      <c r="CB164" s="63"/>
      <c r="CC164" s="63"/>
      <c r="CD164" s="61">
        <v>1716</v>
      </c>
      <c r="CE164" s="63"/>
      <c r="CF164" s="63"/>
      <c r="CG164" s="61">
        <v>3124</v>
      </c>
      <c r="CH164" s="63"/>
      <c r="CI164" s="63"/>
      <c r="CJ164" s="63"/>
      <c r="CK164" s="63"/>
      <c r="CL164" s="63"/>
      <c r="CM164" s="63"/>
      <c r="CN164" s="63"/>
      <c r="CO164" s="63"/>
      <c r="CP164" s="63"/>
      <c r="CQ164" s="62">
        <v>500</v>
      </c>
      <c r="CR164" s="63"/>
      <c r="CS164" s="62">
        <f>900+1600</f>
        <v>2500</v>
      </c>
      <c r="CT164" s="63"/>
      <c r="CU164" s="63"/>
      <c r="CV164" s="61">
        <v>3415</v>
      </c>
      <c r="CW164" s="61">
        <v>2898</v>
      </c>
      <c r="CX164" s="63"/>
      <c r="CY164" s="62">
        <v>35</v>
      </c>
      <c r="CZ164" s="62">
        <v>217</v>
      </c>
      <c r="DA164" s="63"/>
      <c r="DB164" s="61">
        <v>1064</v>
      </c>
      <c r="DC164" s="63"/>
      <c r="DD164" s="61">
        <v>3360</v>
      </c>
      <c r="DE164"/>
    </row>
    <row r="165" spans="1:109" ht="11.1" customHeight="1" x14ac:dyDescent="0.2">
      <c r="A165" s="60" t="s">
        <v>311</v>
      </c>
      <c r="B165" s="63"/>
      <c r="C165" s="63"/>
      <c r="D165" s="63"/>
      <c r="E165" s="63"/>
      <c r="F165" s="62">
        <v>215</v>
      </c>
      <c r="G165" s="63"/>
      <c r="H165" s="63"/>
      <c r="I165" s="63"/>
      <c r="J165" s="63"/>
      <c r="K165" s="63"/>
      <c r="L165" s="63"/>
      <c r="M165" s="63"/>
      <c r="N165" s="63"/>
      <c r="O165" s="63"/>
      <c r="P165" s="61">
        <v>1251</v>
      </c>
      <c r="Q165" s="63"/>
      <c r="R165" s="61">
        <v>1596</v>
      </c>
      <c r="S165" s="61">
        <v>1300</v>
      </c>
      <c r="T165" s="61">
        <v>1782</v>
      </c>
      <c r="U165" s="61">
        <v>1724</v>
      </c>
      <c r="V165" s="61">
        <v>1835</v>
      </c>
      <c r="W165" s="61">
        <v>3312</v>
      </c>
      <c r="X165" s="61">
        <v>1734</v>
      </c>
      <c r="Y165" s="62">
        <v>574</v>
      </c>
      <c r="Z165" s="61">
        <v>1400</v>
      </c>
      <c r="AA165" s="62">
        <v>610</v>
      </c>
      <c r="AB165" s="62">
        <v>600</v>
      </c>
      <c r="AC165" s="61">
        <v>1356</v>
      </c>
      <c r="AD165" s="61">
        <v>1148</v>
      </c>
      <c r="AE165" s="61">
        <v>2900</v>
      </c>
      <c r="AF165" s="61">
        <v>1601</v>
      </c>
      <c r="AG165" s="61">
        <v>1512</v>
      </c>
      <c r="AH165" s="61">
        <v>1915</v>
      </c>
      <c r="AI165" s="62">
        <v>850</v>
      </c>
      <c r="AJ165" s="62">
        <v>941</v>
      </c>
      <c r="AK165" s="62">
        <v>880</v>
      </c>
      <c r="AL165" s="62">
        <v>650</v>
      </c>
      <c r="AM165" s="61">
        <v>2019</v>
      </c>
      <c r="AN165" s="62">
        <v>710</v>
      </c>
      <c r="AO165" s="62">
        <v>109</v>
      </c>
      <c r="AP165" s="62">
        <v>860</v>
      </c>
      <c r="AQ165" s="61">
        <v>1160</v>
      </c>
      <c r="AR165" s="62">
        <v>960</v>
      </c>
      <c r="AS165" s="62">
        <v>549</v>
      </c>
      <c r="AT165" s="63"/>
      <c r="AU165" s="62">
        <v>180</v>
      </c>
      <c r="AV165" s="62">
        <v>157</v>
      </c>
      <c r="AW165" s="62">
        <v>36</v>
      </c>
      <c r="AX165" s="63"/>
      <c r="AY165" s="63"/>
      <c r="AZ165" s="63"/>
      <c r="BA165" s="63"/>
      <c r="BB165" s="63"/>
      <c r="BC165" s="63"/>
      <c r="BD165" s="63"/>
      <c r="BE165" s="63"/>
      <c r="BF165" s="63"/>
      <c r="BG165" s="63"/>
      <c r="BH165" s="63"/>
      <c r="BI165" s="63"/>
      <c r="BJ165" s="63"/>
      <c r="BK165" s="63"/>
      <c r="BL165" s="63"/>
      <c r="BM165" s="63"/>
      <c r="BN165" s="63"/>
      <c r="BO165" s="63"/>
      <c r="BP165" s="63"/>
      <c r="BQ165" s="63"/>
      <c r="BR165" s="63"/>
      <c r="BS165" s="63"/>
      <c r="BT165" s="63"/>
      <c r="BU165" s="63"/>
      <c r="BV165" s="63"/>
      <c r="BW165" s="63"/>
      <c r="BX165" s="63"/>
      <c r="BY165" s="63"/>
      <c r="BZ165" s="63"/>
      <c r="CA165" s="63"/>
      <c r="CB165" s="63"/>
      <c r="CC165" s="63"/>
      <c r="CD165" s="61">
        <v>5180</v>
      </c>
      <c r="CE165" s="63"/>
      <c r="CF165" s="63"/>
      <c r="CG165" s="61">
        <v>5456</v>
      </c>
      <c r="CH165" s="63"/>
      <c r="CI165" s="63"/>
      <c r="CJ165" s="63"/>
      <c r="CK165" s="63"/>
      <c r="CL165" s="63"/>
      <c r="CM165" s="63"/>
      <c r="CN165" s="63"/>
      <c r="CO165" s="63"/>
      <c r="CP165" s="63"/>
      <c r="CQ165" s="62">
        <v>500</v>
      </c>
      <c r="CR165" s="63"/>
      <c r="CS165" s="61">
        <v>5055</v>
      </c>
      <c r="CT165" s="63"/>
      <c r="CU165" s="63"/>
      <c r="CV165" s="61">
        <v>8850</v>
      </c>
      <c r="CW165" s="61">
        <v>7400</v>
      </c>
      <c r="CX165" s="61">
        <v>2615</v>
      </c>
      <c r="CY165" s="61">
        <v>5010</v>
      </c>
      <c r="CZ165" s="61">
        <v>1503</v>
      </c>
      <c r="DA165" s="61">
        <v>1300</v>
      </c>
      <c r="DB165" s="61">
        <v>2092</v>
      </c>
      <c r="DC165" s="61">
        <v>1460</v>
      </c>
      <c r="DD165" s="61">
        <v>8028</v>
      </c>
      <c r="DE165"/>
    </row>
    <row r="166" spans="1:109" ht="11.1" customHeight="1" x14ac:dyDescent="0.2">
      <c r="A166" s="60" t="s">
        <v>312</v>
      </c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2">
        <v>22</v>
      </c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  <c r="BJ166" s="63"/>
      <c r="BK166" s="63"/>
      <c r="BL166" s="63"/>
      <c r="BM166" s="63"/>
      <c r="BN166" s="63"/>
      <c r="BO166" s="63"/>
      <c r="BP166" s="63"/>
      <c r="BQ166" s="63"/>
      <c r="BR166" s="63"/>
      <c r="BS166" s="63"/>
      <c r="BT166" s="63"/>
      <c r="BU166" s="63"/>
      <c r="BV166" s="63"/>
      <c r="BW166" s="63"/>
      <c r="BX166" s="63"/>
      <c r="BY166" s="63"/>
      <c r="BZ166" s="63"/>
      <c r="CA166" s="63"/>
      <c r="CB166" s="63"/>
      <c r="CC166" s="63"/>
      <c r="CD166" s="63"/>
      <c r="CE166" s="63"/>
      <c r="CF166" s="63"/>
      <c r="CG166" s="63"/>
      <c r="CH166" s="63"/>
      <c r="CI166" s="63"/>
      <c r="CJ166" s="63"/>
      <c r="CK166" s="63"/>
      <c r="CL166" s="63"/>
      <c r="CM166" s="63"/>
      <c r="CN166" s="63"/>
      <c r="CO166" s="63"/>
      <c r="CP166" s="63"/>
      <c r="CQ166" s="63"/>
      <c r="CR166" s="63"/>
      <c r="CS166" s="63"/>
      <c r="CT166" s="63"/>
      <c r="CU166" s="63"/>
      <c r="CV166" s="63"/>
      <c r="CW166" s="63"/>
      <c r="CX166" s="63"/>
      <c r="CY166" s="63"/>
      <c r="CZ166" s="63"/>
      <c r="DA166" s="63"/>
      <c r="DB166" s="63"/>
      <c r="DC166" s="63"/>
      <c r="DD166" s="63"/>
      <c r="DE166"/>
    </row>
    <row r="167" spans="1:109" ht="11.1" customHeight="1" x14ac:dyDescent="0.2">
      <c r="A167" s="60" t="s">
        <v>313</v>
      </c>
      <c r="B167" s="63"/>
      <c r="C167" s="63"/>
      <c r="D167" s="63"/>
      <c r="E167" s="63"/>
      <c r="F167" s="62">
        <v>210</v>
      </c>
      <c r="G167" s="63"/>
      <c r="H167" s="63"/>
      <c r="I167" s="63"/>
      <c r="J167" s="63"/>
      <c r="K167" s="63"/>
      <c r="L167" s="63"/>
      <c r="M167" s="63"/>
      <c r="N167" s="63"/>
      <c r="O167" s="63"/>
      <c r="P167" s="62">
        <v>348</v>
      </c>
      <c r="Q167" s="63"/>
      <c r="R167" s="61">
        <v>1277</v>
      </c>
      <c r="S167" s="62">
        <v>505</v>
      </c>
      <c r="T167" s="62">
        <v>36</v>
      </c>
      <c r="U167" s="63"/>
      <c r="V167" s="62">
        <v>376</v>
      </c>
      <c r="W167" s="63"/>
      <c r="X167" s="61">
        <v>1153</v>
      </c>
      <c r="Y167" s="62">
        <v>232</v>
      </c>
      <c r="Z167" s="62">
        <v>250</v>
      </c>
      <c r="AA167" s="62">
        <v>60</v>
      </c>
      <c r="AB167" s="62">
        <v>254</v>
      </c>
      <c r="AC167" s="62">
        <v>181</v>
      </c>
      <c r="AD167" s="62">
        <v>959</v>
      </c>
      <c r="AE167" s="61">
        <v>3140</v>
      </c>
      <c r="AF167" s="63"/>
      <c r="AG167" s="62">
        <v>150</v>
      </c>
      <c r="AH167" s="62">
        <v>322</v>
      </c>
      <c r="AI167" s="62">
        <v>550</v>
      </c>
      <c r="AJ167" s="62">
        <v>292</v>
      </c>
      <c r="AK167" s="61">
        <v>1000</v>
      </c>
      <c r="AL167" s="62">
        <v>460</v>
      </c>
      <c r="AM167" s="62">
        <v>436</v>
      </c>
      <c r="AN167" s="62">
        <v>410</v>
      </c>
      <c r="AO167" s="62">
        <v>109</v>
      </c>
      <c r="AP167" s="62">
        <v>70</v>
      </c>
      <c r="AQ167" s="62">
        <v>742</v>
      </c>
      <c r="AR167" s="62">
        <v>105</v>
      </c>
      <c r="AS167" s="62">
        <v>142</v>
      </c>
      <c r="AT167" s="63"/>
      <c r="AU167" s="62">
        <v>311</v>
      </c>
      <c r="AV167" s="62">
        <v>190</v>
      </c>
      <c r="AW167" s="62">
        <v>250</v>
      </c>
      <c r="AX167" s="63"/>
      <c r="AY167" s="63"/>
      <c r="AZ167" s="63"/>
      <c r="BA167" s="63"/>
      <c r="BB167" s="63"/>
      <c r="BC167" s="63"/>
      <c r="BD167" s="63"/>
      <c r="BE167" s="63"/>
      <c r="BF167" s="63"/>
      <c r="BG167" s="63"/>
      <c r="BH167" s="63"/>
      <c r="BI167" s="63"/>
      <c r="BJ167" s="63"/>
      <c r="BK167" s="63"/>
      <c r="BL167" s="63"/>
      <c r="BM167" s="63"/>
      <c r="BN167" s="63"/>
      <c r="BO167" s="63"/>
      <c r="BP167" s="63"/>
      <c r="BQ167" s="63"/>
      <c r="BR167" s="63"/>
      <c r="BS167" s="63"/>
      <c r="BT167" s="63"/>
      <c r="BU167" s="63"/>
      <c r="BV167" s="63"/>
      <c r="BW167" s="63"/>
      <c r="BX167" s="63"/>
      <c r="BY167" s="63"/>
      <c r="BZ167" s="63"/>
      <c r="CA167" s="63"/>
      <c r="CB167" s="63"/>
      <c r="CC167" s="63"/>
      <c r="CD167" s="62">
        <v>866</v>
      </c>
      <c r="CE167" s="63"/>
      <c r="CF167" s="63"/>
      <c r="CG167" s="61">
        <v>5621</v>
      </c>
      <c r="CH167" s="63"/>
      <c r="CI167" s="63"/>
      <c r="CJ167" s="63"/>
      <c r="CK167" s="63"/>
      <c r="CL167" s="63"/>
      <c r="CM167" s="63"/>
      <c r="CN167" s="63"/>
      <c r="CO167" s="63"/>
      <c r="CP167" s="63"/>
      <c r="CQ167" s="61">
        <v>1000</v>
      </c>
      <c r="CR167" s="63"/>
      <c r="CS167" s="61">
        <v>6401</v>
      </c>
      <c r="CT167" s="63"/>
      <c r="CU167" s="63"/>
      <c r="CV167" s="61">
        <v>9000</v>
      </c>
      <c r="CW167" s="61">
        <v>8325</v>
      </c>
      <c r="CX167" s="61">
        <v>1553</v>
      </c>
      <c r="CY167" s="62">
        <v>892</v>
      </c>
      <c r="CZ167" s="61">
        <v>2422</v>
      </c>
      <c r="DA167" s="62">
        <v>800</v>
      </c>
      <c r="DB167" s="62">
        <v>743</v>
      </c>
      <c r="DC167" s="61">
        <v>1350</v>
      </c>
      <c r="DD167" s="61">
        <v>3862</v>
      </c>
      <c r="DE167"/>
    </row>
    <row r="168" spans="1:109" s="64" customFormat="1" ht="11.1" customHeight="1" x14ac:dyDescent="0.2">
      <c r="A168" s="73" t="s">
        <v>319</v>
      </c>
      <c r="B168" s="74"/>
      <c r="C168" s="74"/>
      <c r="D168" s="74"/>
      <c r="E168" s="74"/>
      <c r="F168" s="74"/>
      <c r="G168" s="74"/>
      <c r="H168" s="74"/>
      <c r="I168" s="96">
        <v>3713</v>
      </c>
      <c r="J168" s="74"/>
      <c r="K168" s="74"/>
      <c r="L168" s="74"/>
      <c r="M168" s="96">
        <v>1135</v>
      </c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  <c r="AM168" s="74"/>
      <c r="AN168" s="74"/>
      <c r="AO168" s="74"/>
      <c r="AP168" s="74"/>
      <c r="AQ168" s="74"/>
      <c r="AR168" s="74"/>
      <c r="AS168" s="74"/>
      <c r="AT168" s="74"/>
      <c r="AU168" s="74"/>
      <c r="AV168" s="74"/>
      <c r="AW168" s="74"/>
      <c r="AX168" s="74"/>
      <c r="AY168" s="74"/>
      <c r="AZ168" s="74"/>
      <c r="BA168" s="74"/>
      <c r="BB168" s="74"/>
      <c r="BC168" s="74"/>
      <c r="BD168" s="74"/>
      <c r="BE168" s="74"/>
      <c r="BF168" s="74"/>
      <c r="BG168" s="74"/>
      <c r="BH168" s="74"/>
      <c r="BI168" s="74"/>
      <c r="BJ168" s="74"/>
      <c r="BK168" s="74"/>
      <c r="BL168" s="74"/>
      <c r="BM168" s="74"/>
      <c r="BN168" s="74"/>
      <c r="BO168" s="74"/>
      <c r="BP168" s="74"/>
      <c r="BQ168" s="74"/>
      <c r="BR168" s="74"/>
      <c r="BS168" s="74"/>
      <c r="BT168" s="74"/>
      <c r="BU168" s="74"/>
      <c r="BV168" s="74"/>
      <c r="BW168" s="74"/>
      <c r="BX168" s="74"/>
      <c r="BY168" s="74"/>
      <c r="BZ168" s="74"/>
      <c r="CA168" s="74"/>
      <c r="CB168" s="74"/>
      <c r="CC168" s="74"/>
      <c r="CD168" s="74"/>
      <c r="CE168" s="74"/>
      <c r="CF168" s="74"/>
      <c r="CG168" s="93">
        <v>713</v>
      </c>
      <c r="CH168" s="74"/>
      <c r="CI168" s="74"/>
      <c r="CJ168" s="74"/>
      <c r="CK168" s="74"/>
      <c r="CL168" s="74"/>
      <c r="CM168" s="74"/>
      <c r="CN168" s="93">
        <v>519</v>
      </c>
      <c r="CO168" s="74"/>
      <c r="CP168" s="74"/>
      <c r="CQ168" s="74"/>
      <c r="CR168" s="96">
        <v>4404</v>
      </c>
      <c r="CS168" s="96">
        <v>1852</v>
      </c>
      <c r="CT168" s="74"/>
      <c r="CU168" s="74"/>
      <c r="CV168" s="74"/>
      <c r="CW168" s="93">
        <v>603</v>
      </c>
      <c r="CX168" s="74"/>
      <c r="CY168" s="74"/>
      <c r="CZ168" s="74"/>
      <c r="DA168" s="74"/>
      <c r="DB168" s="74"/>
      <c r="DC168" s="74"/>
      <c r="DD168" s="74"/>
    </row>
    <row r="169" spans="1:109" s="66" customFormat="1" ht="11.1" customHeight="1" x14ac:dyDescent="0.2">
      <c r="A169" s="67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  <c r="BB169" s="68"/>
      <c r="BC169" s="68"/>
      <c r="BD169" s="68"/>
      <c r="BE169" s="68"/>
      <c r="BF169" s="68"/>
      <c r="BG169" s="68"/>
      <c r="BH169" s="68"/>
      <c r="BI169" s="68"/>
      <c r="BJ169" s="68"/>
      <c r="BK169" s="68"/>
      <c r="BL169" s="68"/>
      <c r="BM169" s="68"/>
      <c r="BN169" s="68"/>
      <c r="BO169" s="68"/>
      <c r="BP169" s="68"/>
      <c r="BQ169" s="68"/>
      <c r="BR169" s="68"/>
      <c r="BS169" s="68"/>
      <c r="BT169" s="68"/>
      <c r="BU169" s="68"/>
      <c r="BV169" s="68"/>
      <c r="BW169" s="68"/>
      <c r="BX169" s="68"/>
      <c r="BY169" s="68"/>
      <c r="BZ169" s="68"/>
      <c r="CA169" s="68"/>
      <c r="CB169" s="68"/>
      <c r="CC169" s="68"/>
      <c r="CD169" s="68"/>
      <c r="CE169" s="68"/>
      <c r="CF169" s="68"/>
      <c r="CG169" s="68"/>
      <c r="CH169" s="68"/>
      <c r="CI169" s="68"/>
      <c r="CJ169" s="68"/>
      <c r="CK169" s="68"/>
      <c r="CL169" s="68"/>
      <c r="CM169" s="68"/>
      <c r="CN169" s="68"/>
      <c r="CO169" s="68"/>
      <c r="CP169" s="68"/>
      <c r="CQ169" s="68"/>
      <c r="CR169" s="68"/>
      <c r="CS169" s="68"/>
      <c r="CT169" s="68"/>
      <c r="CU169" s="68"/>
      <c r="CV169" s="68"/>
      <c r="CW169" s="68"/>
      <c r="CX169" s="68"/>
      <c r="CY169" s="68"/>
      <c r="CZ169" s="68"/>
      <c r="DA169" s="68"/>
      <c r="DB169" s="68"/>
      <c r="DC169" s="68"/>
      <c r="DD169" s="68"/>
    </row>
    <row r="170" spans="1:109" s="64" customFormat="1" ht="11.1" customHeight="1" x14ac:dyDescent="0.2">
      <c r="A170" s="70" t="s">
        <v>320</v>
      </c>
      <c r="B170" s="71">
        <v>720</v>
      </c>
      <c r="C170" s="71">
        <v>0</v>
      </c>
      <c r="D170" s="71"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1">
        <v>0</v>
      </c>
      <c r="L170" s="71">
        <v>0</v>
      </c>
      <c r="M170" s="71">
        <v>0</v>
      </c>
      <c r="N170" s="71">
        <v>0</v>
      </c>
      <c r="O170" s="71">
        <v>0</v>
      </c>
      <c r="P170" s="71">
        <v>0</v>
      </c>
      <c r="Q170" s="71">
        <v>0</v>
      </c>
      <c r="R170" s="71">
        <v>0</v>
      </c>
      <c r="S170" s="71">
        <v>0</v>
      </c>
      <c r="T170" s="71">
        <v>0</v>
      </c>
      <c r="U170" s="71">
        <v>0</v>
      </c>
      <c r="V170" s="71">
        <v>0</v>
      </c>
      <c r="W170" s="71">
        <v>0</v>
      </c>
      <c r="X170" s="71">
        <v>0</v>
      </c>
      <c r="Y170" s="71">
        <v>0</v>
      </c>
      <c r="Z170" s="71">
        <v>0</v>
      </c>
      <c r="AA170" s="71">
        <v>0</v>
      </c>
      <c r="AB170" s="71">
        <v>0</v>
      </c>
      <c r="AC170" s="71">
        <v>0</v>
      </c>
      <c r="AD170" s="71">
        <v>0</v>
      </c>
      <c r="AE170" s="71">
        <v>0</v>
      </c>
      <c r="AF170" s="71">
        <v>0</v>
      </c>
      <c r="AG170" s="71">
        <v>0</v>
      </c>
      <c r="AH170" s="71">
        <v>0</v>
      </c>
      <c r="AI170" s="71">
        <v>0</v>
      </c>
      <c r="AJ170" s="71">
        <v>0</v>
      </c>
      <c r="AK170" s="71">
        <v>0</v>
      </c>
      <c r="AL170" s="71">
        <v>0</v>
      </c>
      <c r="AM170" s="71">
        <v>0</v>
      </c>
      <c r="AN170" s="71">
        <v>0</v>
      </c>
      <c r="AO170" s="71">
        <v>0</v>
      </c>
      <c r="AP170" s="71">
        <v>0</v>
      </c>
      <c r="AQ170" s="71">
        <v>0</v>
      </c>
      <c r="AR170" s="71">
        <v>0</v>
      </c>
      <c r="AS170" s="71">
        <v>0</v>
      </c>
      <c r="AT170" s="71">
        <v>0</v>
      </c>
      <c r="AU170" s="71">
        <v>0</v>
      </c>
      <c r="AV170" s="71">
        <v>0</v>
      </c>
      <c r="AW170" s="71">
        <v>0</v>
      </c>
      <c r="AX170" s="71">
        <v>0</v>
      </c>
      <c r="AY170" s="71">
        <v>0</v>
      </c>
      <c r="AZ170" s="71">
        <v>0</v>
      </c>
      <c r="BA170" s="71">
        <v>0</v>
      </c>
      <c r="BB170" s="72">
        <v>406183</v>
      </c>
      <c r="BC170" s="72">
        <v>136318</v>
      </c>
      <c r="BD170" s="72">
        <v>10675</v>
      </c>
      <c r="BE170" s="71">
        <v>0</v>
      </c>
      <c r="BF170" s="71">
        <v>0</v>
      </c>
      <c r="BG170" s="71">
        <v>0</v>
      </c>
      <c r="BH170" s="71">
        <v>0</v>
      </c>
      <c r="BI170" s="71">
        <v>0</v>
      </c>
      <c r="BJ170" s="71">
        <v>0</v>
      </c>
      <c r="BK170" s="71">
        <v>0</v>
      </c>
      <c r="BL170" s="71">
        <v>0</v>
      </c>
      <c r="BM170" s="71">
        <v>0</v>
      </c>
      <c r="BN170" s="71">
        <v>0</v>
      </c>
      <c r="BO170" s="71">
        <v>0</v>
      </c>
      <c r="BP170" s="71">
        <v>0</v>
      </c>
      <c r="BQ170" s="71">
        <v>0</v>
      </c>
      <c r="BR170" s="71">
        <v>0</v>
      </c>
      <c r="BS170" s="71">
        <v>0</v>
      </c>
      <c r="BT170" s="71">
        <v>0</v>
      </c>
      <c r="BU170" s="71">
        <v>0</v>
      </c>
      <c r="BV170" s="71">
        <v>0</v>
      </c>
      <c r="BW170" s="71">
        <v>0</v>
      </c>
      <c r="BX170" s="71">
        <v>0</v>
      </c>
      <c r="BY170" s="71">
        <v>0</v>
      </c>
      <c r="BZ170" s="71">
        <v>0</v>
      </c>
      <c r="CA170" s="71">
        <v>0</v>
      </c>
      <c r="CB170" s="71">
        <v>0</v>
      </c>
      <c r="CC170" s="71">
        <v>0</v>
      </c>
      <c r="CD170" s="71">
        <v>0</v>
      </c>
      <c r="CE170" s="71">
        <v>0</v>
      </c>
      <c r="CF170" s="71">
        <v>0</v>
      </c>
      <c r="CG170" s="71">
        <v>0</v>
      </c>
      <c r="CH170" s="71">
        <v>0</v>
      </c>
      <c r="CI170" s="71">
        <v>0</v>
      </c>
      <c r="CJ170" s="71">
        <v>0</v>
      </c>
      <c r="CK170" s="71">
        <v>0</v>
      </c>
      <c r="CL170" s="71">
        <v>0</v>
      </c>
      <c r="CM170" s="71">
        <v>0</v>
      </c>
      <c r="CN170" s="71">
        <v>0</v>
      </c>
      <c r="CO170" s="71">
        <v>0</v>
      </c>
      <c r="CP170" s="71">
        <v>0</v>
      </c>
      <c r="CQ170" s="71">
        <v>0</v>
      </c>
      <c r="CR170" s="71">
        <v>0</v>
      </c>
      <c r="CS170" s="71">
        <v>268</v>
      </c>
      <c r="CT170" s="71">
        <v>0</v>
      </c>
      <c r="CU170" s="71">
        <v>0</v>
      </c>
      <c r="CV170" s="71">
        <v>0</v>
      </c>
      <c r="CW170" s="71">
        <v>0</v>
      </c>
      <c r="CX170" s="71">
        <v>0</v>
      </c>
      <c r="CY170" s="71">
        <v>0</v>
      </c>
      <c r="CZ170" s="71">
        <v>0</v>
      </c>
      <c r="DA170" s="71">
        <v>0</v>
      </c>
      <c r="DB170" s="71">
        <v>0</v>
      </c>
      <c r="DC170" s="71">
        <v>0</v>
      </c>
      <c r="DD170" s="71">
        <v>0</v>
      </c>
    </row>
    <row r="171" spans="1:109" ht="11.45" customHeight="1" x14ac:dyDescent="0.2"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89"/>
      <c r="AL171" s="89"/>
      <c r="AM171" s="89"/>
      <c r="AN171" s="89"/>
      <c r="AO171" s="89"/>
      <c r="AP171" s="89"/>
      <c r="AQ171" s="89"/>
      <c r="AR171" s="89"/>
      <c r="AS171" s="89"/>
      <c r="AT171" s="89"/>
      <c r="AU171" s="89"/>
      <c r="AV171" s="89"/>
      <c r="AW171" s="89"/>
      <c r="AX171" s="89"/>
      <c r="AY171" s="89"/>
      <c r="AZ171" s="89"/>
      <c r="BA171" s="89"/>
      <c r="BB171" s="89"/>
      <c r="BC171" s="89"/>
      <c r="BD171" s="89"/>
      <c r="BE171" s="89"/>
      <c r="BF171" s="89"/>
      <c r="BG171" s="89"/>
      <c r="BH171" s="89"/>
      <c r="BI171" s="89"/>
      <c r="BJ171" s="89"/>
      <c r="BK171" s="89"/>
      <c r="BL171" s="89"/>
      <c r="BM171" s="89"/>
      <c r="BN171" s="89"/>
      <c r="BO171" s="89"/>
      <c r="BP171" s="89"/>
      <c r="BQ171" s="89"/>
      <c r="BR171" s="89"/>
      <c r="BS171" s="89"/>
      <c r="BT171" s="89"/>
      <c r="BU171" s="89"/>
      <c r="BV171" s="89"/>
      <c r="BW171" s="89"/>
      <c r="BX171" s="89"/>
      <c r="BY171" s="89"/>
      <c r="BZ171" s="89"/>
      <c r="CA171" s="89"/>
      <c r="CB171" s="89"/>
      <c r="CC171" s="89"/>
      <c r="CD171" s="89"/>
      <c r="CE171" s="89"/>
      <c r="CF171" s="89"/>
      <c r="CG171" s="89"/>
      <c r="CH171" s="89"/>
      <c r="CI171" s="89"/>
      <c r="CJ171" s="89"/>
      <c r="CK171" s="89"/>
      <c r="CL171" s="89"/>
      <c r="CM171" s="89"/>
      <c r="CN171" s="89"/>
      <c r="CO171" s="89"/>
      <c r="CP171" s="89"/>
      <c r="CQ171" s="89"/>
      <c r="CR171" s="89"/>
      <c r="CS171" s="89"/>
      <c r="CT171" s="89"/>
      <c r="CU171" s="89"/>
      <c r="CV171" s="89"/>
      <c r="CW171" s="89"/>
      <c r="CX171" s="89"/>
      <c r="CY171" s="89"/>
      <c r="CZ171" s="89"/>
      <c r="DA171" s="89"/>
      <c r="DB171" s="89"/>
      <c r="DC171" s="89"/>
      <c r="DD171" s="89"/>
      <c r="DE171" s="89"/>
    </row>
    <row r="172" spans="1:109" ht="11.45" customHeight="1" x14ac:dyDescent="0.2"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 s="90"/>
      <c r="AN172" s="90"/>
      <c r="AO172" s="90"/>
      <c r="AP172" s="90"/>
      <c r="AQ172" s="90"/>
      <c r="AR172" s="90"/>
      <c r="AS172" s="90"/>
      <c r="AT172" s="90"/>
      <c r="AU172" s="90"/>
      <c r="AV172" s="90"/>
      <c r="AW172" s="90"/>
      <c r="AX172" s="90"/>
      <c r="AY172" s="90"/>
      <c r="AZ172" s="90"/>
      <c r="BA172" s="90"/>
      <c r="BB172" s="90"/>
      <c r="BC172" s="90"/>
      <c r="BD172" s="90"/>
      <c r="BE172" s="90"/>
      <c r="BF172" s="90"/>
      <c r="BG172" s="90"/>
      <c r="BH172" s="90"/>
      <c r="BI172" s="90"/>
      <c r="BJ172" s="90"/>
      <c r="BK172" s="90"/>
      <c r="BL172" s="90"/>
      <c r="BM172" s="90"/>
      <c r="BN172" s="90"/>
      <c r="BO172" s="90"/>
      <c r="BP172" s="90"/>
      <c r="BQ172" s="90"/>
      <c r="BR172" s="90"/>
      <c r="BS172" s="90"/>
      <c r="BT172" s="90"/>
      <c r="BU172" s="90"/>
      <c r="BV172" s="90"/>
      <c r="BW172" s="90"/>
      <c r="BX172" s="90"/>
      <c r="BY172" s="90"/>
      <c r="BZ172" s="90"/>
      <c r="CA172" s="90"/>
      <c r="CB172" s="90"/>
      <c r="CC172" s="90"/>
      <c r="CD172" s="90"/>
      <c r="CE172" s="90"/>
      <c r="CF172" s="90"/>
      <c r="CG172" s="90"/>
      <c r="CH172" s="90"/>
      <c r="CI172" s="90"/>
      <c r="CJ172" s="90"/>
      <c r="CK172" s="90"/>
      <c r="CL172" s="90"/>
      <c r="CM172" s="90"/>
      <c r="CN172" s="90"/>
      <c r="CO172" s="90"/>
      <c r="CP172" s="90"/>
      <c r="CQ172" s="90"/>
      <c r="CR172" s="90"/>
      <c r="CS172" s="90"/>
      <c r="CT172" s="90"/>
      <c r="CU172" s="90"/>
      <c r="CV172" s="90"/>
      <c r="CW172" s="90"/>
      <c r="CX172" s="90"/>
      <c r="CY172" s="90"/>
      <c r="CZ172" s="90"/>
      <c r="DA172" s="90"/>
      <c r="DB172" s="90"/>
      <c r="DC172" s="90"/>
      <c r="DD172" s="90"/>
      <c r="DE172" s="90"/>
    </row>
  </sheetData>
  <dataConsolidate/>
  <mergeCells count="6">
    <mergeCell ref="B2:Y2"/>
    <mergeCell ref="AI2:BF2"/>
    <mergeCell ref="BS2:CP2"/>
    <mergeCell ref="CX1:DA1"/>
    <mergeCell ref="BL1:BO1"/>
    <mergeCell ref="AC1:AF1"/>
  </mergeCells>
  <pageMargins left="0.70866141732283472" right="0.70866141732283472" top="0.74803149606299213" bottom="0.74803149606299213" header="0.31496062992125984" footer="0.31496062992125984"/>
  <pageSetup paperSize="9" scale="33" fitToWidth="3" fitToHeight="150" orientation="landscape" r:id="rId1"/>
  <colBreaks count="1" manualBreakCount="1">
    <brk id="70" max="16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150" zoomScaleNormal="100" zoomScaleSheetLayoutView="150" workbookViewId="0">
      <selection activeCell="B21" sqref="B21"/>
    </sheetView>
  </sheetViews>
  <sheetFormatPr defaultRowHeight="11.25" x14ac:dyDescent="0.2"/>
  <cols>
    <col min="2" max="2" width="37.33203125" customWidth="1"/>
    <col min="3" max="3" width="25" customWidth="1"/>
    <col min="4" max="4" width="13" customWidth="1"/>
    <col min="5" max="5" width="25.83203125" customWidth="1"/>
    <col min="6" max="6" width="11.1640625" customWidth="1"/>
    <col min="7" max="7" width="32.5" customWidth="1"/>
    <col min="8" max="8" width="9.6640625" bestFit="1" customWidth="1"/>
  </cols>
  <sheetData>
    <row r="1" spans="1:9" s="122" customFormat="1" ht="46.5" customHeight="1" x14ac:dyDescent="0.2">
      <c r="A1" s="176"/>
      <c r="C1" s="177"/>
      <c r="E1" s="177"/>
      <c r="F1" s="265" t="s">
        <v>458</v>
      </c>
      <c r="G1" s="265"/>
      <c r="H1" s="265"/>
    </row>
    <row r="2" spans="1:9" s="126" customFormat="1" ht="52.5" customHeight="1" x14ac:dyDescent="0.25">
      <c r="A2" s="269" t="s">
        <v>408</v>
      </c>
      <c r="B2" s="269"/>
      <c r="C2" s="269"/>
      <c r="D2" s="269"/>
      <c r="E2" s="269"/>
      <c r="F2" s="269"/>
      <c r="G2" s="269"/>
      <c r="H2" s="269"/>
      <c r="I2" s="125"/>
    </row>
    <row r="3" spans="1:9" s="126" customFormat="1" ht="15.75" x14ac:dyDescent="0.25">
      <c r="A3" s="275" t="s">
        <v>353</v>
      </c>
      <c r="B3" s="280" t="s">
        <v>354</v>
      </c>
      <c r="C3" s="277" t="s">
        <v>357</v>
      </c>
      <c r="D3" s="277"/>
      <c r="E3" s="278" t="s">
        <v>103</v>
      </c>
      <c r="F3" s="278"/>
      <c r="G3" s="279" t="s">
        <v>104</v>
      </c>
      <c r="H3" s="279"/>
    </row>
    <row r="4" spans="1:9" s="130" customFormat="1" ht="15.75" x14ac:dyDescent="0.2">
      <c r="A4" s="275"/>
      <c r="B4" s="280"/>
      <c r="C4" s="178" t="s">
        <v>355</v>
      </c>
      <c r="D4" s="179" t="s">
        <v>106</v>
      </c>
      <c r="E4" s="178" t="s">
        <v>355</v>
      </c>
      <c r="F4" s="180" t="s">
        <v>106</v>
      </c>
      <c r="G4" s="178" t="s">
        <v>355</v>
      </c>
      <c r="H4" s="180" t="s">
        <v>106</v>
      </c>
    </row>
    <row r="5" spans="1:9" s="55" customFormat="1" ht="15.75" collapsed="1" x14ac:dyDescent="0.2">
      <c r="A5" s="158" t="s">
        <v>383</v>
      </c>
      <c r="B5" s="158" t="s">
        <v>384</v>
      </c>
      <c r="C5" s="150">
        <v>693702433.30999994</v>
      </c>
      <c r="D5" s="151">
        <v>9881</v>
      </c>
      <c r="E5" s="150">
        <f>G5-C5</f>
        <v>7173494.9200000763</v>
      </c>
      <c r="F5" s="151">
        <f>H5-D5</f>
        <v>65</v>
      </c>
      <c r="G5" s="175">
        <v>700875928.23000002</v>
      </c>
      <c r="H5" s="175">
        <v>9946</v>
      </c>
    </row>
    <row r="6" spans="1:9" s="55" customFormat="1" ht="15.75" collapsed="1" x14ac:dyDescent="0.2">
      <c r="A6" s="158" t="s">
        <v>373</v>
      </c>
      <c r="B6" s="158" t="s">
        <v>374</v>
      </c>
      <c r="C6" s="150">
        <v>633126858.26999998</v>
      </c>
      <c r="D6" s="151">
        <v>6740</v>
      </c>
      <c r="E6" s="150">
        <f t="shared" ref="E6:E7" si="0">G6-C6</f>
        <v>1211506.2200000286</v>
      </c>
      <c r="F6" s="151">
        <f t="shared" ref="F6:F7" si="1">H6-D6</f>
        <v>10</v>
      </c>
      <c r="G6" s="150">
        <v>634338364.49000001</v>
      </c>
      <c r="H6" s="157">
        <v>6750</v>
      </c>
    </row>
    <row r="7" spans="1:9" s="55" customFormat="1" ht="15.75" collapsed="1" x14ac:dyDescent="0.2">
      <c r="A7" s="158" t="s">
        <v>369</v>
      </c>
      <c r="B7" s="158" t="s">
        <v>14</v>
      </c>
      <c r="C7" s="150">
        <v>118110925.48</v>
      </c>
      <c r="D7" s="151">
        <v>2003</v>
      </c>
      <c r="E7" s="150">
        <f t="shared" si="0"/>
        <v>158510.84999999404</v>
      </c>
      <c r="F7" s="151">
        <f t="shared" si="1"/>
        <v>13</v>
      </c>
      <c r="G7" s="150">
        <v>118269436.33</v>
      </c>
      <c r="H7" s="157">
        <v>2016</v>
      </c>
    </row>
    <row r="8" spans="1:9" ht="15.75" x14ac:dyDescent="0.25">
      <c r="A8" s="204" t="s">
        <v>61</v>
      </c>
      <c r="B8" s="204"/>
      <c r="C8" s="205">
        <f>SUM(C5:C7)</f>
        <v>1444940217.0599999</v>
      </c>
      <c r="D8" s="206">
        <f>SUM(D5:D7)</f>
        <v>18624</v>
      </c>
      <c r="E8" s="205">
        <f t="shared" ref="E8:H8" si="2">SUM(E5:E7)</f>
        <v>8543511.9900000989</v>
      </c>
      <c r="F8" s="206">
        <f t="shared" si="2"/>
        <v>88</v>
      </c>
      <c r="G8" s="205">
        <f t="shared" si="2"/>
        <v>1453483729.05</v>
      </c>
      <c r="H8" s="206">
        <f t="shared" si="2"/>
        <v>18712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0" sqref="I10"/>
    </sheetView>
  </sheetViews>
  <sheetFormatPr defaultRowHeight="11.25" x14ac:dyDescent="0.2"/>
  <cols>
    <col min="1" max="1" width="9.33203125" style="122"/>
    <col min="2" max="2" width="28.83203125" style="122" customWidth="1"/>
    <col min="3" max="3" width="23" style="177" customWidth="1"/>
    <col min="4" max="4" width="11.33203125" style="122" bestFit="1" customWidth="1"/>
    <col min="5" max="5" width="22.6640625" style="122" customWidth="1"/>
    <col min="6" max="6" width="9.5" style="122" bestFit="1" customWidth="1"/>
    <col min="7" max="7" width="21.1640625" style="122" customWidth="1"/>
    <col min="8" max="8" width="11.33203125" style="122" bestFit="1" customWidth="1"/>
    <col min="9" max="16384" width="9.33203125" style="122"/>
  </cols>
  <sheetData>
    <row r="1" spans="1:9" ht="46.5" customHeight="1" x14ac:dyDescent="0.2">
      <c r="A1" s="176"/>
      <c r="E1" s="177"/>
      <c r="F1" s="265" t="s">
        <v>457</v>
      </c>
      <c r="G1" s="265"/>
      <c r="H1" s="265"/>
    </row>
    <row r="2" spans="1:9" s="126" customFormat="1" ht="52.5" customHeight="1" x14ac:dyDescent="0.25">
      <c r="A2" s="269" t="s">
        <v>407</v>
      </c>
      <c r="B2" s="269"/>
      <c r="C2" s="269"/>
      <c r="D2" s="269"/>
      <c r="E2" s="269"/>
      <c r="F2" s="269"/>
      <c r="G2" s="269"/>
      <c r="H2" s="269"/>
      <c r="I2" s="125"/>
    </row>
    <row r="3" spans="1:9" s="126" customFormat="1" ht="31.5" customHeight="1" x14ac:dyDescent="0.25">
      <c r="A3" s="275" t="s">
        <v>353</v>
      </c>
      <c r="B3" s="280" t="s">
        <v>354</v>
      </c>
      <c r="C3" s="277" t="s">
        <v>357</v>
      </c>
      <c r="D3" s="277"/>
      <c r="E3" s="278" t="s">
        <v>103</v>
      </c>
      <c r="F3" s="278"/>
      <c r="G3" s="279" t="s">
        <v>104</v>
      </c>
      <c r="H3" s="279"/>
    </row>
    <row r="4" spans="1:9" s="130" customFormat="1" ht="29.25" customHeight="1" x14ac:dyDescent="0.2">
      <c r="A4" s="275"/>
      <c r="B4" s="280"/>
      <c r="C4" s="178" t="s">
        <v>355</v>
      </c>
      <c r="D4" s="179" t="s">
        <v>106</v>
      </c>
      <c r="E4" s="178" t="s">
        <v>355</v>
      </c>
      <c r="F4" s="180" t="s">
        <v>106</v>
      </c>
      <c r="G4" s="178" t="s">
        <v>355</v>
      </c>
      <c r="H4" s="180" t="s">
        <v>106</v>
      </c>
    </row>
    <row r="5" spans="1:9" ht="31.5" x14ac:dyDescent="0.2">
      <c r="A5" s="158" t="s">
        <v>377</v>
      </c>
      <c r="B5" s="158" t="s">
        <v>378</v>
      </c>
      <c r="C5" s="150">
        <v>943755932.64999998</v>
      </c>
      <c r="D5" s="151">
        <v>19650</v>
      </c>
      <c r="E5" s="150">
        <f>G5-C5</f>
        <v>484431.34000003338</v>
      </c>
      <c r="F5" s="151">
        <f>H5-D5</f>
        <v>-83</v>
      </c>
      <c r="G5" s="150">
        <v>944240363.99000001</v>
      </c>
      <c r="H5" s="157">
        <v>19567</v>
      </c>
    </row>
    <row r="6" spans="1:9" ht="15.75" x14ac:dyDescent="0.2">
      <c r="A6" s="158" t="s">
        <v>379</v>
      </c>
      <c r="B6" s="158" t="s">
        <v>3</v>
      </c>
      <c r="C6" s="150">
        <v>552011865.26999998</v>
      </c>
      <c r="D6" s="151">
        <v>15974</v>
      </c>
      <c r="E6" s="150">
        <f t="shared" ref="E6:E33" si="0">G6-C6</f>
        <v>1140493.7599999905</v>
      </c>
      <c r="F6" s="151">
        <f t="shared" ref="F6:F33" si="1">H6-D6</f>
        <v>78</v>
      </c>
      <c r="G6" s="150">
        <v>553152359.02999997</v>
      </c>
      <c r="H6" s="157">
        <v>16052</v>
      </c>
    </row>
    <row r="7" spans="1:9" ht="15.75" x14ac:dyDescent="0.2">
      <c r="A7" s="158" t="s">
        <v>361</v>
      </c>
      <c r="B7" s="158" t="s">
        <v>362</v>
      </c>
      <c r="C7" s="150">
        <v>505136034.13</v>
      </c>
      <c r="D7" s="151">
        <v>13816</v>
      </c>
      <c r="E7" s="150">
        <f t="shared" si="0"/>
        <v>1768162.780000031</v>
      </c>
      <c r="F7" s="151">
        <f t="shared" si="1"/>
        <v>33</v>
      </c>
      <c r="G7" s="150">
        <v>506904196.91000003</v>
      </c>
      <c r="H7" s="157">
        <v>13849</v>
      </c>
    </row>
    <row r="8" spans="1:9" ht="15.75" x14ac:dyDescent="0.25">
      <c r="A8" s="158">
        <v>560007</v>
      </c>
      <c r="B8" s="152" t="s">
        <v>386</v>
      </c>
      <c r="C8" s="165">
        <v>35747665.689999998</v>
      </c>
      <c r="D8" s="153">
        <v>841</v>
      </c>
      <c r="E8" s="150">
        <f t="shared" si="0"/>
        <v>95925.179999999702</v>
      </c>
      <c r="F8" s="151">
        <f t="shared" si="1"/>
        <v>804</v>
      </c>
      <c r="G8" s="150">
        <v>35843590.869999997</v>
      </c>
      <c r="H8" s="157">
        <v>1645</v>
      </c>
    </row>
    <row r="9" spans="1:9" ht="31.5" x14ac:dyDescent="0.2">
      <c r="A9" s="158" t="s">
        <v>358</v>
      </c>
      <c r="B9" s="158" t="s">
        <v>6</v>
      </c>
      <c r="C9" s="150">
        <v>356160929.89999998</v>
      </c>
      <c r="D9" s="151">
        <v>12524</v>
      </c>
      <c r="E9" s="150">
        <f t="shared" si="0"/>
        <v>260446.68000000715</v>
      </c>
      <c r="F9" s="151">
        <f t="shared" si="1"/>
        <v>114</v>
      </c>
      <c r="G9" s="150">
        <v>356421376.57999998</v>
      </c>
      <c r="H9" s="157">
        <v>12638</v>
      </c>
    </row>
    <row r="10" spans="1:9" ht="31.5" x14ac:dyDescent="0.2">
      <c r="A10" s="158" t="s">
        <v>387</v>
      </c>
      <c r="B10" s="158" t="s">
        <v>388</v>
      </c>
      <c r="C10" s="150">
        <v>237503535.28999999</v>
      </c>
      <c r="D10" s="151">
        <v>4313</v>
      </c>
      <c r="E10" s="150">
        <f t="shared" si="0"/>
        <v>-1302456.5199999809</v>
      </c>
      <c r="F10" s="151">
        <f t="shared" si="1"/>
        <v>-739</v>
      </c>
      <c r="G10" s="150">
        <v>236201078.77000001</v>
      </c>
      <c r="H10" s="157">
        <v>3574</v>
      </c>
    </row>
    <row r="11" spans="1:9" ht="31.5" x14ac:dyDescent="0.2">
      <c r="A11" s="158" t="s">
        <v>367</v>
      </c>
      <c r="B11" s="158" t="s">
        <v>7</v>
      </c>
      <c r="C11" s="150">
        <v>501599514.97000003</v>
      </c>
      <c r="D11" s="151">
        <v>13120</v>
      </c>
      <c r="E11" s="150">
        <f t="shared" si="0"/>
        <v>-1914284.3300000429</v>
      </c>
      <c r="F11" s="151">
        <f t="shared" si="1"/>
        <v>-202</v>
      </c>
      <c r="G11" s="150">
        <v>499685230.63999999</v>
      </c>
      <c r="H11" s="157">
        <v>12918</v>
      </c>
    </row>
    <row r="12" spans="1:9" ht="15.75" x14ac:dyDescent="0.25">
      <c r="A12" s="158">
        <v>560023</v>
      </c>
      <c r="B12" s="152" t="s">
        <v>352</v>
      </c>
      <c r="C12" s="165">
        <v>125995924.93000001</v>
      </c>
      <c r="D12" s="153">
        <v>6615</v>
      </c>
      <c r="E12" s="150">
        <f t="shared" si="0"/>
        <v>4439928.3399999887</v>
      </c>
      <c r="F12" s="151">
        <f t="shared" si="1"/>
        <v>327</v>
      </c>
      <c r="G12" s="150">
        <v>130435853.27</v>
      </c>
      <c r="H12" s="157">
        <v>6942</v>
      </c>
    </row>
    <row r="13" spans="1:9" ht="31.5" x14ac:dyDescent="0.2">
      <c r="A13" s="158" t="s">
        <v>389</v>
      </c>
      <c r="B13" s="158" t="s">
        <v>8</v>
      </c>
      <c r="C13" s="150">
        <v>113133800</v>
      </c>
      <c r="D13" s="151">
        <v>4507</v>
      </c>
      <c r="E13" s="150">
        <f t="shared" si="0"/>
        <v>-1485682.25</v>
      </c>
      <c r="F13" s="151">
        <f t="shared" si="1"/>
        <v>122</v>
      </c>
      <c r="G13" s="150">
        <v>111648117.75</v>
      </c>
      <c r="H13" s="157">
        <v>4629</v>
      </c>
    </row>
    <row r="14" spans="1:9" ht="15.75" x14ac:dyDescent="0.2">
      <c r="A14" s="158" t="s">
        <v>380</v>
      </c>
      <c r="B14" s="158" t="s">
        <v>55</v>
      </c>
      <c r="C14" s="181">
        <v>263932679.31</v>
      </c>
      <c r="D14" s="182">
        <v>11445</v>
      </c>
      <c r="E14" s="150">
        <f t="shared" si="0"/>
        <v>1186884.9099999964</v>
      </c>
      <c r="F14" s="151">
        <f t="shared" si="1"/>
        <v>-410</v>
      </c>
      <c r="G14" s="150">
        <v>265119564.22</v>
      </c>
      <c r="H14" s="157">
        <v>11035</v>
      </c>
    </row>
    <row r="15" spans="1:9" ht="15.75" x14ac:dyDescent="0.25">
      <c r="A15" s="158">
        <v>560033</v>
      </c>
      <c r="B15" s="152" t="s">
        <v>56</v>
      </c>
      <c r="C15" s="165">
        <v>134031489.63</v>
      </c>
      <c r="D15" s="153">
        <v>4936</v>
      </c>
      <c r="E15" s="150">
        <f t="shared" si="0"/>
        <v>930714.21000000834</v>
      </c>
      <c r="F15" s="151">
        <f t="shared" si="1"/>
        <v>19</v>
      </c>
      <c r="G15" s="150">
        <v>134962203.84</v>
      </c>
      <c r="H15" s="157">
        <v>4955</v>
      </c>
    </row>
    <row r="16" spans="1:9" ht="31.5" x14ac:dyDescent="0.2">
      <c r="A16" s="158" t="s">
        <v>390</v>
      </c>
      <c r="B16" s="158" t="s">
        <v>391</v>
      </c>
      <c r="C16" s="150">
        <v>197226583.99000001</v>
      </c>
      <c r="D16" s="151">
        <v>5392</v>
      </c>
      <c r="E16" s="150">
        <f t="shared" si="0"/>
        <v>-2382714.6299999952</v>
      </c>
      <c r="F16" s="151">
        <f t="shared" si="1"/>
        <v>64</v>
      </c>
      <c r="G16" s="150">
        <v>194843869.36000001</v>
      </c>
      <c r="H16" s="157">
        <v>5456</v>
      </c>
    </row>
    <row r="17" spans="1:8" ht="15.75" x14ac:dyDescent="0.25">
      <c r="A17" s="158" t="s">
        <v>369</v>
      </c>
      <c r="B17" s="158" t="s">
        <v>14</v>
      </c>
      <c r="C17" s="165">
        <v>449178164.19999999</v>
      </c>
      <c r="D17" s="153">
        <v>14435</v>
      </c>
      <c r="E17" s="150">
        <f t="shared" si="0"/>
        <v>982541.78000003099</v>
      </c>
      <c r="F17" s="151">
        <f t="shared" si="1"/>
        <v>185</v>
      </c>
      <c r="G17" s="150">
        <v>450160705.98000002</v>
      </c>
      <c r="H17" s="157">
        <v>14620</v>
      </c>
    </row>
    <row r="18" spans="1:8" ht="31.5" x14ac:dyDescent="0.2">
      <c r="A18" s="158" t="s">
        <v>381</v>
      </c>
      <c r="B18" s="158" t="s">
        <v>16</v>
      </c>
      <c r="C18" s="150">
        <v>131303000</v>
      </c>
      <c r="D18" s="151">
        <v>5247</v>
      </c>
      <c r="E18" s="150">
        <f t="shared" si="0"/>
        <v>-1739187.6400000006</v>
      </c>
      <c r="F18" s="151">
        <f t="shared" si="1"/>
        <v>230</v>
      </c>
      <c r="G18" s="150">
        <v>129563812.36</v>
      </c>
      <c r="H18" s="157">
        <v>5477</v>
      </c>
    </row>
    <row r="19" spans="1:8" ht="15.75" x14ac:dyDescent="0.2">
      <c r="A19" s="158" t="s">
        <v>392</v>
      </c>
      <c r="B19" s="158" t="s">
        <v>17</v>
      </c>
      <c r="C19" s="150">
        <v>30350617</v>
      </c>
      <c r="D19" s="151">
        <v>1330</v>
      </c>
      <c r="E19" s="150">
        <f t="shared" si="0"/>
        <v>-4138738.3299999982</v>
      </c>
      <c r="F19" s="151">
        <f t="shared" si="1"/>
        <v>-39</v>
      </c>
      <c r="G19" s="150">
        <v>26211878.670000002</v>
      </c>
      <c r="H19" s="157">
        <v>1291</v>
      </c>
    </row>
    <row r="20" spans="1:8" ht="15.75" x14ac:dyDescent="0.2">
      <c r="A20" s="158" t="s">
        <v>393</v>
      </c>
      <c r="B20" s="158" t="s">
        <v>19</v>
      </c>
      <c r="C20" s="150">
        <v>39367000</v>
      </c>
      <c r="D20" s="151">
        <v>1669</v>
      </c>
      <c r="E20" s="150">
        <f t="shared" si="0"/>
        <v>-899127.03999999911</v>
      </c>
      <c r="F20" s="151">
        <f t="shared" si="1"/>
        <v>53</v>
      </c>
      <c r="G20" s="175">
        <v>38467872.960000001</v>
      </c>
      <c r="H20" s="175">
        <v>1722</v>
      </c>
    </row>
    <row r="21" spans="1:8" ht="31.5" x14ac:dyDescent="0.2">
      <c r="A21" s="158" t="s">
        <v>394</v>
      </c>
      <c r="B21" s="158" t="s">
        <v>21</v>
      </c>
      <c r="C21" s="150">
        <v>133170000</v>
      </c>
      <c r="D21" s="151">
        <v>5243</v>
      </c>
      <c r="E21" s="150">
        <f t="shared" si="0"/>
        <v>-683865.40000000596</v>
      </c>
      <c r="F21" s="151">
        <f t="shared" si="1"/>
        <v>944</v>
      </c>
      <c r="G21" s="150">
        <v>132486134.59999999</v>
      </c>
      <c r="H21" s="157">
        <v>6187</v>
      </c>
    </row>
    <row r="22" spans="1:8" ht="15.75" x14ac:dyDescent="0.2">
      <c r="A22" s="158" t="s">
        <v>395</v>
      </c>
      <c r="B22" s="158" t="s">
        <v>23</v>
      </c>
      <c r="C22" s="150">
        <v>26046890</v>
      </c>
      <c r="D22" s="151">
        <v>1140</v>
      </c>
      <c r="E22" s="150">
        <f t="shared" si="0"/>
        <v>-4807597.84</v>
      </c>
      <c r="F22" s="151">
        <f t="shared" si="1"/>
        <v>-204</v>
      </c>
      <c r="G22" s="150">
        <v>21239292.16</v>
      </c>
      <c r="H22" s="157">
        <v>936</v>
      </c>
    </row>
    <row r="23" spans="1:8" ht="15.75" x14ac:dyDescent="0.2">
      <c r="A23" s="158" t="s">
        <v>396</v>
      </c>
      <c r="B23" s="158" t="s">
        <v>24</v>
      </c>
      <c r="C23" s="150">
        <v>60150500</v>
      </c>
      <c r="D23" s="151">
        <v>2722</v>
      </c>
      <c r="E23" s="150">
        <f t="shared" si="0"/>
        <v>-1870511.3299999982</v>
      </c>
      <c r="F23" s="151">
        <f t="shared" si="1"/>
        <v>62</v>
      </c>
      <c r="G23" s="150">
        <v>58279988.670000002</v>
      </c>
      <c r="H23" s="157">
        <v>2784</v>
      </c>
    </row>
    <row r="24" spans="1:8" ht="31.5" x14ac:dyDescent="0.2">
      <c r="A24" s="158" t="s">
        <v>397</v>
      </c>
      <c r="B24" s="158" t="s">
        <v>25</v>
      </c>
      <c r="C24" s="150">
        <v>28863300</v>
      </c>
      <c r="D24" s="151">
        <v>1287</v>
      </c>
      <c r="E24" s="150">
        <f t="shared" si="0"/>
        <v>-4095633.6999999993</v>
      </c>
      <c r="F24" s="151">
        <f t="shared" si="1"/>
        <v>-181</v>
      </c>
      <c r="G24" s="150">
        <v>24767666.300000001</v>
      </c>
      <c r="H24" s="157">
        <v>1106</v>
      </c>
    </row>
    <row r="25" spans="1:8" ht="31.5" x14ac:dyDescent="0.2">
      <c r="A25" s="158" t="s">
        <v>398</v>
      </c>
      <c r="B25" s="158" t="s">
        <v>27</v>
      </c>
      <c r="C25" s="150">
        <v>34030000</v>
      </c>
      <c r="D25" s="151">
        <v>1493</v>
      </c>
      <c r="E25" s="150">
        <f t="shared" si="0"/>
        <v>-1733197.3399999999</v>
      </c>
      <c r="F25" s="151">
        <f t="shared" si="1"/>
        <v>-23</v>
      </c>
      <c r="G25" s="175">
        <v>32296802.66</v>
      </c>
      <c r="H25" s="175">
        <v>1470</v>
      </c>
    </row>
    <row r="26" spans="1:8" ht="31.5" x14ac:dyDescent="0.2">
      <c r="A26" s="158" t="s">
        <v>399</v>
      </c>
      <c r="B26" s="158" t="s">
        <v>31</v>
      </c>
      <c r="C26" s="150">
        <v>165288372.87</v>
      </c>
      <c r="D26" s="151">
        <v>6948</v>
      </c>
      <c r="E26" s="150">
        <f t="shared" si="0"/>
        <v>-2871065.7800000012</v>
      </c>
      <c r="F26" s="151">
        <f t="shared" si="1"/>
        <v>-159</v>
      </c>
      <c r="G26" s="150">
        <v>162417307.09</v>
      </c>
      <c r="H26" s="157">
        <v>6789</v>
      </c>
    </row>
    <row r="27" spans="1:8" ht="31.5" x14ac:dyDescent="0.2">
      <c r="A27" s="158" t="s">
        <v>400</v>
      </c>
      <c r="B27" s="158" t="s">
        <v>32</v>
      </c>
      <c r="C27" s="150">
        <v>59797600</v>
      </c>
      <c r="D27" s="151">
        <v>2667</v>
      </c>
      <c r="E27" s="150">
        <f t="shared" si="0"/>
        <v>-2116961.4699999988</v>
      </c>
      <c r="F27" s="151">
        <f t="shared" si="1"/>
        <v>60</v>
      </c>
      <c r="G27" s="150">
        <v>57680638.530000001</v>
      </c>
      <c r="H27" s="157">
        <v>2727</v>
      </c>
    </row>
    <row r="28" spans="1:8" ht="15.75" x14ac:dyDescent="0.2">
      <c r="A28" s="158" t="s">
        <v>401</v>
      </c>
      <c r="B28" s="158" t="s">
        <v>34</v>
      </c>
      <c r="C28" s="150">
        <v>50959737</v>
      </c>
      <c r="D28" s="151">
        <v>2179</v>
      </c>
      <c r="E28" s="150">
        <f t="shared" si="0"/>
        <v>-203754.49000000209</v>
      </c>
      <c r="F28" s="151">
        <f t="shared" si="1"/>
        <v>65</v>
      </c>
      <c r="G28" s="150">
        <v>50755982.509999998</v>
      </c>
      <c r="H28" s="157">
        <v>2244</v>
      </c>
    </row>
    <row r="29" spans="1:8" ht="31.5" x14ac:dyDescent="0.2">
      <c r="A29" s="158" t="s">
        <v>402</v>
      </c>
      <c r="B29" s="158" t="s">
        <v>37</v>
      </c>
      <c r="C29" s="150">
        <v>172809766.72</v>
      </c>
      <c r="D29" s="151">
        <v>7021</v>
      </c>
      <c r="E29" s="150">
        <f t="shared" si="0"/>
        <v>59433.629999995232</v>
      </c>
      <c r="F29" s="151">
        <f t="shared" si="1"/>
        <v>-2</v>
      </c>
      <c r="G29" s="150">
        <v>172869200.34999999</v>
      </c>
      <c r="H29" s="157">
        <v>7019</v>
      </c>
    </row>
    <row r="30" spans="1:8" ht="15.75" x14ac:dyDescent="0.2">
      <c r="A30" s="158" t="s">
        <v>403</v>
      </c>
      <c r="B30" s="158" t="s">
        <v>39</v>
      </c>
      <c r="C30" s="150">
        <v>52200000</v>
      </c>
      <c r="D30" s="151">
        <v>2325</v>
      </c>
      <c r="E30" s="150">
        <f t="shared" si="0"/>
        <v>-3826833.1099999994</v>
      </c>
      <c r="F30" s="151">
        <f t="shared" si="1"/>
        <v>-124</v>
      </c>
      <c r="G30" s="150">
        <v>48373166.890000001</v>
      </c>
      <c r="H30" s="157">
        <v>2201</v>
      </c>
    </row>
    <row r="31" spans="1:8" ht="15.75" x14ac:dyDescent="0.2">
      <c r="A31" s="158" t="s">
        <v>404</v>
      </c>
      <c r="B31" s="158" t="s">
        <v>40</v>
      </c>
      <c r="C31" s="150">
        <v>50748115</v>
      </c>
      <c r="D31" s="151">
        <v>2240</v>
      </c>
      <c r="E31" s="150">
        <f t="shared" si="0"/>
        <v>-3663420.0399999991</v>
      </c>
      <c r="F31" s="151">
        <f t="shared" si="1"/>
        <v>-155</v>
      </c>
      <c r="G31" s="150">
        <v>47084694.960000001</v>
      </c>
      <c r="H31" s="157">
        <v>2085</v>
      </c>
    </row>
    <row r="32" spans="1:8" ht="15.75" x14ac:dyDescent="0.2">
      <c r="A32" s="158" t="s">
        <v>405</v>
      </c>
      <c r="B32" s="158" t="s">
        <v>41</v>
      </c>
      <c r="C32" s="150">
        <v>42012000</v>
      </c>
      <c r="D32" s="151">
        <v>1882</v>
      </c>
      <c r="E32" s="150">
        <f t="shared" si="0"/>
        <v>-430319.6799999997</v>
      </c>
      <c r="F32" s="151">
        <f t="shared" si="1"/>
        <v>173</v>
      </c>
      <c r="G32" s="150">
        <v>41581680.32</v>
      </c>
      <c r="H32" s="157">
        <v>2055</v>
      </c>
    </row>
    <row r="33" spans="1:8" ht="15.75" x14ac:dyDescent="0.2">
      <c r="A33" s="158" t="s">
        <v>406</v>
      </c>
      <c r="B33" s="158" t="s">
        <v>42</v>
      </c>
      <c r="C33" s="150">
        <v>62327000</v>
      </c>
      <c r="D33" s="151">
        <v>2202</v>
      </c>
      <c r="E33" s="150">
        <f t="shared" si="0"/>
        <v>-2969692.8699999973</v>
      </c>
      <c r="F33" s="151">
        <f t="shared" si="1"/>
        <v>129</v>
      </c>
      <c r="G33" s="150">
        <v>59357307.130000003</v>
      </c>
      <c r="H33" s="157">
        <v>2331</v>
      </c>
    </row>
    <row r="34" spans="1:8" ht="15.75" x14ac:dyDescent="0.25">
      <c r="A34" s="207" t="s">
        <v>61</v>
      </c>
      <c r="B34" s="207"/>
      <c r="C34" s="215">
        <f>SUM(C5:C33)</f>
        <v>5554838018.5500002</v>
      </c>
      <c r="D34" s="216">
        <f>SUM(D5:D33)</f>
        <v>175163</v>
      </c>
      <c r="E34" s="215">
        <f>SUM(E5:E33)</f>
        <v>-31786081.179999936</v>
      </c>
      <c r="F34" s="216">
        <f t="shared" ref="F34:H34" si="2">SUM(F5:F33)</f>
        <v>1141</v>
      </c>
      <c r="G34" s="215">
        <f t="shared" si="2"/>
        <v>5523051937.3700008</v>
      </c>
      <c r="H34" s="216">
        <f t="shared" si="2"/>
        <v>176304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view="pageBreakPreview" zoomScale="160" zoomScaleNormal="100" zoomScaleSheetLayoutView="160" workbookViewId="0">
      <selection activeCell="H17" sqref="H17"/>
    </sheetView>
  </sheetViews>
  <sheetFormatPr defaultRowHeight="11.25" x14ac:dyDescent="0.2"/>
  <cols>
    <col min="2" max="2" width="30.5" customWidth="1"/>
    <col min="3" max="3" width="26.1640625" customWidth="1"/>
    <col min="4" max="4" width="13.83203125" customWidth="1"/>
    <col min="5" max="5" width="23.83203125" customWidth="1"/>
    <col min="6" max="6" width="9.5" bestFit="1" customWidth="1"/>
    <col min="7" max="7" width="23.1640625" customWidth="1"/>
    <col min="8" max="8" width="9.6640625" bestFit="1" customWidth="1"/>
  </cols>
  <sheetData>
    <row r="1" spans="1:12" ht="46.5" customHeight="1" x14ac:dyDescent="0.2">
      <c r="A1" s="147"/>
      <c r="E1" s="118"/>
      <c r="F1" s="265" t="s">
        <v>456</v>
      </c>
      <c r="G1" s="265"/>
      <c r="H1" s="265"/>
    </row>
    <row r="2" spans="1:12" s="126" customFormat="1" ht="52.5" customHeight="1" x14ac:dyDescent="0.25">
      <c r="A2" s="269" t="s">
        <v>385</v>
      </c>
      <c r="B2" s="269"/>
      <c r="C2" s="269"/>
      <c r="D2" s="269"/>
      <c r="E2" s="269"/>
      <c r="F2" s="269"/>
      <c r="G2" s="269"/>
      <c r="H2" s="269"/>
      <c r="I2" s="125"/>
    </row>
    <row r="3" spans="1:12" s="126" customFormat="1" ht="31.5" customHeight="1" x14ac:dyDescent="0.25">
      <c r="A3" s="281" t="s">
        <v>353</v>
      </c>
      <c r="B3" s="271" t="s">
        <v>354</v>
      </c>
      <c r="C3" s="282" t="s">
        <v>357</v>
      </c>
      <c r="D3" s="282"/>
      <c r="E3" s="254" t="s">
        <v>103</v>
      </c>
      <c r="F3" s="254"/>
      <c r="G3" s="283" t="s">
        <v>104</v>
      </c>
      <c r="H3" s="283"/>
    </row>
    <row r="4" spans="1:12" s="130" customFormat="1" ht="29.25" customHeight="1" x14ac:dyDescent="0.2">
      <c r="A4" s="281"/>
      <c r="B4" s="271"/>
      <c r="C4" s="127" t="s">
        <v>355</v>
      </c>
      <c r="D4" s="128" t="s">
        <v>106</v>
      </c>
      <c r="E4" s="127" t="s">
        <v>355</v>
      </c>
      <c r="F4" s="129" t="s">
        <v>106</v>
      </c>
      <c r="G4" s="127" t="s">
        <v>355</v>
      </c>
      <c r="H4" s="129" t="s">
        <v>106</v>
      </c>
    </row>
    <row r="5" spans="1:12" s="131" customFormat="1" ht="15.75" collapsed="1" x14ac:dyDescent="0.2">
      <c r="A5" s="149" t="s">
        <v>383</v>
      </c>
      <c r="B5" s="149" t="s">
        <v>384</v>
      </c>
      <c r="C5" s="150">
        <v>1160187074.29</v>
      </c>
      <c r="D5" s="151">
        <v>11697</v>
      </c>
      <c r="E5" s="150">
        <f>G5-C5</f>
        <v>7986280.9199998379</v>
      </c>
      <c r="F5" s="151">
        <f>H5-D5</f>
        <v>84</v>
      </c>
      <c r="G5" s="150">
        <v>1168173355.2099998</v>
      </c>
      <c r="H5" s="157">
        <v>11781</v>
      </c>
      <c r="I5" s="171"/>
      <c r="J5" s="172"/>
      <c r="K5" s="173"/>
      <c r="L5" s="174"/>
    </row>
    <row r="6" spans="1:12" s="131" customFormat="1" ht="15.75" collapsed="1" x14ac:dyDescent="0.2">
      <c r="A6" s="149" t="s">
        <v>373</v>
      </c>
      <c r="B6" s="149" t="s">
        <v>374</v>
      </c>
      <c r="C6" s="150">
        <v>328271263.5</v>
      </c>
      <c r="D6" s="151">
        <v>3040</v>
      </c>
      <c r="E6" s="150">
        <f>G6-C6</f>
        <v>727893.08999997377</v>
      </c>
      <c r="F6" s="151">
        <f>H6-D6</f>
        <v>7</v>
      </c>
      <c r="G6" s="150">
        <v>328999156.58999997</v>
      </c>
      <c r="H6" s="157">
        <v>3047</v>
      </c>
      <c r="I6" s="171"/>
      <c r="J6" s="172"/>
      <c r="K6" s="173"/>
      <c r="L6" s="174"/>
    </row>
    <row r="7" spans="1:12" ht="15.75" x14ac:dyDescent="0.25">
      <c r="A7" s="204" t="s">
        <v>417</v>
      </c>
      <c r="B7" s="204"/>
      <c r="C7" s="205">
        <f>C5+C6</f>
        <v>1488458337.79</v>
      </c>
      <c r="D7" s="206">
        <f>D5+D6</f>
        <v>14737</v>
      </c>
      <c r="E7" s="205">
        <f t="shared" ref="E7:H7" si="0">E5+E6</f>
        <v>8714174.0099998116</v>
      </c>
      <c r="F7" s="206">
        <f t="shared" si="0"/>
        <v>91</v>
      </c>
      <c r="G7" s="205">
        <f t="shared" si="0"/>
        <v>1497172511.7999997</v>
      </c>
      <c r="H7" s="206">
        <f t="shared" si="0"/>
        <v>14828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="170" zoomScaleNormal="100" zoomScaleSheetLayoutView="170" workbookViewId="0">
      <selection activeCell="G5" sqref="G5:G12"/>
    </sheetView>
  </sheetViews>
  <sheetFormatPr defaultRowHeight="11.25" x14ac:dyDescent="0.2"/>
  <cols>
    <col min="1" max="1" width="9.5" bestFit="1" customWidth="1"/>
    <col min="2" max="2" width="46.5" customWidth="1"/>
    <col min="3" max="3" width="20.6640625" customWidth="1"/>
    <col min="4" max="4" width="9.5" bestFit="1" customWidth="1"/>
    <col min="5" max="5" width="16" customWidth="1"/>
    <col min="6" max="6" width="9.5" bestFit="1" customWidth="1"/>
    <col min="7" max="7" width="22.5" customWidth="1"/>
    <col min="8" max="8" width="9.5" bestFit="1" customWidth="1"/>
  </cols>
  <sheetData>
    <row r="1" spans="1:9" ht="40.5" customHeight="1" x14ac:dyDescent="0.2">
      <c r="A1" s="147"/>
      <c r="E1" s="118"/>
      <c r="F1" s="265" t="s">
        <v>455</v>
      </c>
      <c r="G1" s="265"/>
      <c r="H1" s="265"/>
    </row>
    <row r="2" spans="1:9" s="126" customFormat="1" ht="33.75" customHeight="1" x14ac:dyDescent="0.25">
      <c r="A2" s="269" t="s">
        <v>382</v>
      </c>
      <c r="B2" s="269"/>
      <c r="C2" s="269"/>
      <c r="D2" s="269"/>
      <c r="E2" s="269"/>
      <c r="F2" s="269"/>
      <c r="G2" s="269"/>
      <c r="H2" s="269"/>
      <c r="I2" s="125"/>
    </row>
    <row r="3" spans="1:9" s="126" customFormat="1" ht="27.75" customHeight="1" x14ac:dyDescent="0.25">
      <c r="A3" s="281" t="s">
        <v>353</v>
      </c>
      <c r="B3" s="271" t="s">
        <v>354</v>
      </c>
      <c r="C3" s="282" t="s">
        <v>357</v>
      </c>
      <c r="D3" s="282"/>
      <c r="E3" s="254" t="s">
        <v>103</v>
      </c>
      <c r="F3" s="254"/>
      <c r="G3" s="283" t="s">
        <v>104</v>
      </c>
      <c r="H3" s="283"/>
    </row>
    <row r="4" spans="1:9" s="130" customFormat="1" ht="16.5" customHeight="1" x14ac:dyDescent="0.2">
      <c r="A4" s="281"/>
      <c r="B4" s="271"/>
      <c r="C4" s="127" t="s">
        <v>355</v>
      </c>
      <c r="D4" s="128" t="s">
        <v>106</v>
      </c>
      <c r="E4" s="127" t="s">
        <v>355</v>
      </c>
      <c r="F4" s="129" t="s">
        <v>106</v>
      </c>
      <c r="G4" s="127" t="s">
        <v>355</v>
      </c>
      <c r="H4" s="129" t="s">
        <v>106</v>
      </c>
    </row>
    <row r="5" spans="1:9" ht="15.75" x14ac:dyDescent="0.25">
      <c r="A5" s="199" t="s">
        <v>377</v>
      </c>
      <c r="B5" s="188" t="s">
        <v>378</v>
      </c>
      <c r="C5" s="196">
        <v>76231191.459999993</v>
      </c>
      <c r="D5" s="197">
        <v>1578</v>
      </c>
      <c r="E5" s="201">
        <f>G5-C5</f>
        <v>111281.08000001311</v>
      </c>
      <c r="F5" s="202">
        <f>H5-D5</f>
        <v>2</v>
      </c>
      <c r="G5" s="203">
        <v>76342472.540000007</v>
      </c>
      <c r="H5" s="203">
        <v>1580</v>
      </c>
    </row>
    <row r="6" spans="1:9" ht="15.75" x14ac:dyDescent="0.25">
      <c r="A6" s="199" t="s">
        <v>361</v>
      </c>
      <c r="B6" s="188" t="s">
        <v>362</v>
      </c>
      <c r="C6" s="196">
        <v>47246630.100000001</v>
      </c>
      <c r="D6" s="197">
        <v>3161</v>
      </c>
      <c r="E6" s="201">
        <f t="shared" ref="E6:E12" si="0">G6-C6</f>
        <v>17489.509999997914</v>
      </c>
      <c r="F6" s="202">
        <f t="shared" ref="F6:F12" si="1">H6-D6</f>
        <v>2</v>
      </c>
      <c r="G6" s="203">
        <v>47264119.609999999</v>
      </c>
      <c r="H6" s="203">
        <v>3163</v>
      </c>
    </row>
    <row r="7" spans="1:9" ht="15.75" x14ac:dyDescent="0.25">
      <c r="A7" s="200">
        <v>560023</v>
      </c>
      <c r="B7" s="156" t="s">
        <v>352</v>
      </c>
      <c r="C7" s="203">
        <v>57994559.469999999</v>
      </c>
      <c r="D7" s="203">
        <v>238</v>
      </c>
      <c r="E7" s="201">
        <f t="shared" si="0"/>
        <v>59551.039999999106</v>
      </c>
      <c r="F7" s="202">
        <f t="shared" si="1"/>
        <v>11</v>
      </c>
      <c r="G7" s="203">
        <v>58054110.509999998</v>
      </c>
      <c r="H7" s="203">
        <v>249</v>
      </c>
    </row>
    <row r="8" spans="1:9" ht="31.5" x14ac:dyDescent="0.25">
      <c r="A8" s="199" t="s">
        <v>367</v>
      </c>
      <c r="B8" s="188" t="s">
        <v>7</v>
      </c>
      <c r="C8" s="196">
        <v>94782381.609999999</v>
      </c>
      <c r="D8" s="197">
        <v>5142</v>
      </c>
      <c r="E8" s="201">
        <f t="shared" si="0"/>
        <v>27173.780000001192</v>
      </c>
      <c r="F8" s="202">
        <f t="shared" si="1"/>
        <v>2</v>
      </c>
      <c r="G8" s="203">
        <v>94809555.390000001</v>
      </c>
      <c r="H8" s="203">
        <v>5144</v>
      </c>
    </row>
    <row r="9" spans="1:9" ht="15.75" x14ac:dyDescent="0.25">
      <c r="A9" s="199" t="s">
        <v>380</v>
      </c>
      <c r="B9" s="188" t="s">
        <v>55</v>
      </c>
      <c r="C9" s="196">
        <v>73823913.739999995</v>
      </c>
      <c r="D9" s="197">
        <v>6900</v>
      </c>
      <c r="E9" s="201">
        <f t="shared" si="0"/>
        <v>24602.780000001192</v>
      </c>
      <c r="F9" s="202">
        <f t="shared" si="1"/>
        <v>2</v>
      </c>
      <c r="G9" s="203">
        <v>73848516.519999996</v>
      </c>
      <c r="H9" s="203">
        <v>6902</v>
      </c>
    </row>
    <row r="10" spans="1:9" ht="15.75" x14ac:dyDescent="0.25">
      <c r="A10" s="199" t="s">
        <v>369</v>
      </c>
      <c r="B10" s="188" t="s">
        <v>14</v>
      </c>
      <c r="C10" s="196">
        <v>73946274.540000007</v>
      </c>
      <c r="D10" s="197">
        <v>5686</v>
      </c>
      <c r="E10" s="201">
        <f t="shared" si="0"/>
        <v>11563.309999987483</v>
      </c>
      <c r="F10" s="202">
        <f t="shared" si="1"/>
        <v>1</v>
      </c>
      <c r="G10" s="203">
        <v>73957837.849999994</v>
      </c>
      <c r="H10" s="203">
        <v>5687</v>
      </c>
    </row>
    <row r="11" spans="1:9" ht="15.75" x14ac:dyDescent="0.25">
      <c r="A11" s="199" t="s">
        <v>381</v>
      </c>
      <c r="B11" s="188" t="s">
        <v>16</v>
      </c>
      <c r="C11" s="196">
        <v>21656294.43</v>
      </c>
      <c r="D11" s="197">
        <v>1763</v>
      </c>
      <c r="E11" s="201">
        <f t="shared" si="0"/>
        <v>4625.320000000298</v>
      </c>
      <c r="F11" s="202">
        <f t="shared" si="1"/>
        <v>-2</v>
      </c>
      <c r="G11" s="203">
        <v>21660919.75</v>
      </c>
      <c r="H11" s="203">
        <v>1761</v>
      </c>
    </row>
    <row r="12" spans="1:9" ht="15.75" x14ac:dyDescent="0.25">
      <c r="A12" s="200">
        <v>560089</v>
      </c>
      <c r="B12" s="156" t="s">
        <v>47</v>
      </c>
      <c r="C12" s="203">
        <v>2220878.13</v>
      </c>
      <c r="D12" s="203">
        <v>186</v>
      </c>
      <c r="E12" s="201">
        <f t="shared" si="0"/>
        <v>68946.229999999981</v>
      </c>
      <c r="F12" s="202">
        <f t="shared" si="1"/>
        <v>13</v>
      </c>
      <c r="G12" s="203">
        <v>2289824.36</v>
      </c>
      <c r="H12" s="203">
        <v>199</v>
      </c>
    </row>
    <row r="13" spans="1:9" ht="15.75" x14ac:dyDescent="0.25">
      <c r="A13" s="207" t="s">
        <v>61</v>
      </c>
      <c r="B13" s="207"/>
      <c r="C13" s="208">
        <f t="shared" ref="C13:H13" si="2">SUM(C5:C12)</f>
        <v>447902123.48000002</v>
      </c>
      <c r="D13" s="209">
        <f t="shared" si="2"/>
        <v>24654</v>
      </c>
      <c r="E13" s="208">
        <f t="shared" si="2"/>
        <v>325233.05000000028</v>
      </c>
      <c r="F13" s="209">
        <f t="shared" si="2"/>
        <v>31</v>
      </c>
      <c r="G13" s="208">
        <f t="shared" si="2"/>
        <v>448227356.52999997</v>
      </c>
      <c r="H13" s="209">
        <f t="shared" si="2"/>
        <v>24685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view="pageBreakPreview" zoomScale="150" zoomScaleNormal="100" zoomScaleSheetLayoutView="150" workbookViewId="0">
      <selection activeCell="A5" sqref="A5:H5"/>
    </sheetView>
  </sheetViews>
  <sheetFormatPr defaultRowHeight="11.25" x14ac:dyDescent="0.2"/>
  <cols>
    <col min="1" max="1" width="17.5" style="1" customWidth="1"/>
    <col min="2" max="2" width="33.83203125" style="1" customWidth="1"/>
    <col min="3" max="4" width="17.5" style="1" customWidth="1"/>
    <col min="5" max="5" width="12.6640625" customWidth="1"/>
    <col min="6" max="6" width="13.33203125" customWidth="1"/>
    <col min="7" max="7" width="17.6640625" customWidth="1"/>
    <col min="8" max="8" width="19" customWidth="1"/>
  </cols>
  <sheetData>
    <row r="1" spans="1:10" s="126" customFormat="1" ht="37.5" customHeight="1" x14ac:dyDescent="0.25">
      <c r="C1" s="139"/>
      <c r="D1" s="140"/>
      <c r="F1" s="284" t="s">
        <v>454</v>
      </c>
      <c r="G1" s="284"/>
      <c r="H1" s="284"/>
      <c r="I1" s="143"/>
    </row>
    <row r="2" spans="1:10" s="126" customFormat="1" ht="40.5" customHeight="1" x14ac:dyDescent="0.25">
      <c r="A2" s="285" t="s">
        <v>375</v>
      </c>
      <c r="B2" s="285"/>
      <c r="C2" s="285"/>
      <c r="D2" s="285"/>
      <c r="E2" s="285"/>
      <c r="F2" s="285"/>
      <c r="G2" s="285"/>
      <c r="H2" s="285"/>
      <c r="I2" s="125"/>
      <c r="J2" s="125"/>
    </row>
    <row r="3" spans="1:10" s="126" customFormat="1" ht="29.25" customHeight="1" x14ac:dyDescent="0.25">
      <c r="A3" s="286" t="s">
        <v>100</v>
      </c>
      <c r="B3" s="271" t="s">
        <v>354</v>
      </c>
      <c r="C3" s="282" t="s">
        <v>357</v>
      </c>
      <c r="D3" s="282"/>
      <c r="E3" s="254" t="s">
        <v>103</v>
      </c>
      <c r="F3" s="254"/>
      <c r="G3" s="283" t="s">
        <v>104</v>
      </c>
      <c r="H3" s="283"/>
    </row>
    <row r="4" spans="1:10" s="126" customFormat="1" ht="27" customHeight="1" x14ac:dyDescent="0.25">
      <c r="A4" s="286"/>
      <c r="B4" s="271"/>
      <c r="C4" s="141" t="s">
        <v>105</v>
      </c>
      <c r="D4" s="146" t="s">
        <v>372</v>
      </c>
      <c r="E4" s="141" t="s">
        <v>105</v>
      </c>
      <c r="F4" s="146" t="s">
        <v>372</v>
      </c>
      <c r="G4" s="141" t="s">
        <v>105</v>
      </c>
      <c r="H4" s="146" t="s">
        <v>372</v>
      </c>
    </row>
    <row r="5" spans="1:10" s="120" customFormat="1" ht="28.5" customHeight="1" x14ac:dyDescent="0.25">
      <c r="A5" s="233" t="s">
        <v>373</v>
      </c>
      <c r="B5" s="233" t="s">
        <v>374</v>
      </c>
      <c r="C5" s="196">
        <v>4815848.6100000003</v>
      </c>
      <c r="D5" s="197">
        <v>4600</v>
      </c>
      <c r="E5" s="234">
        <f>G5-C5</f>
        <v>65755.469999999739</v>
      </c>
      <c r="F5" s="235">
        <f>H5-D5</f>
        <v>82</v>
      </c>
      <c r="G5" s="236">
        <v>4881604.08</v>
      </c>
      <c r="H5" s="236">
        <v>4682</v>
      </c>
    </row>
    <row r="6" spans="1:10" s="131" customFormat="1" x14ac:dyDescent="0.2">
      <c r="A6" s="145"/>
      <c r="B6" s="145"/>
      <c r="C6" s="145"/>
      <c r="D6" s="145"/>
    </row>
  </sheetData>
  <mergeCells count="7">
    <mergeCell ref="G3:H3"/>
    <mergeCell ref="F1:H1"/>
    <mergeCell ref="A2:H2"/>
    <mergeCell ref="A3:A4"/>
    <mergeCell ref="B3:B4"/>
    <mergeCell ref="C3:D3"/>
    <mergeCell ref="E3:F3"/>
  </mergeCells>
  <pageMargins left="0.7" right="0.7" top="0.75" bottom="0.75" header="0.3" footer="0.3"/>
  <pageSetup paperSize="9" scale="7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view="pageBreakPreview" zoomScale="160" zoomScaleNormal="100" zoomScaleSheetLayoutView="160" workbookViewId="0">
      <selection activeCell="F19" sqref="F19"/>
    </sheetView>
  </sheetViews>
  <sheetFormatPr defaultRowHeight="11.25" x14ac:dyDescent="0.2"/>
  <cols>
    <col min="2" max="2" width="28" customWidth="1"/>
    <col min="3" max="3" width="16.6640625" customWidth="1"/>
    <col min="4" max="4" width="12.5" customWidth="1"/>
    <col min="5" max="5" width="14.1640625" customWidth="1"/>
    <col min="6" max="6" width="13.5" customWidth="1"/>
    <col min="7" max="7" width="16.33203125" customWidth="1"/>
    <col min="8" max="8" width="14" customWidth="1"/>
  </cols>
  <sheetData>
    <row r="1" spans="1:10" s="126" customFormat="1" ht="37.5" customHeight="1" x14ac:dyDescent="0.25">
      <c r="C1" s="139"/>
      <c r="D1" s="140"/>
      <c r="F1" s="284" t="s">
        <v>453</v>
      </c>
      <c r="G1" s="284"/>
      <c r="H1" s="284"/>
      <c r="I1" s="143"/>
    </row>
    <row r="2" spans="1:10" s="126" customFormat="1" ht="40.5" customHeight="1" x14ac:dyDescent="0.25">
      <c r="A2" s="285" t="s">
        <v>376</v>
      </c>
      <c r="B2" s="285"/>
      <c r="C2" s="285"/>
      <c r="D2" s="285"/>
      <c r="E2" s="285"/>
      <c r="F2" s="285"/>
      <c r="G2" s="285"/>
      <c r="H2" s="285"/>
      <c r="I2" s="125"/>
      <c r="J2" s="125"/>
    </row>
    <row r="3" spans="1:10" s="126" customFormat="1" ht="29.25" customHeight="1" x14ac:dyDescent="0.25">
      <c r="A3" s="286" t="s">
        <v>100</v>
      </c>
      <c r="B3" s="271" t="s">
        <v>354</v>
      </c>
      <c r="C3" s="288" t="s">
        <v>357</v>
      </c>
      <c r="D3" s="289"/>
      <c r="E3" s="290" t="s">
        <v>103</v>
      </c>
      <c r="F3" s="291"/>
      <c r="G3" s="292" t="s">
        <v>104</v>
      </c>
      <c r="H3" s="293"/>
    </row>
    <row r="4" spans="1:10" s="126" customFormat="1" ht="27" customHeight="1" x14ac:dyDescent="0.25">
      <c r="A4" s="286"/>
      <c r="B4" s="287"/>
      <c r="C4" s="144" t="s">
        <v>105</v>
      </c>
      <c r="D4" s="142" t="s">
        <v>372</v>
      </c>
      <c r="E4" s="144" t="s">
        <v>105</v>
      </c>
      <c r="F4" s="142" t="s">
        <v>372</v>
      </c>
      <c r="G4" s="144" t="s">
        <v>105</v>
      </c>
      <c r="H4" s="142" t="s">
        <v>372</v>
      </c>
    </row>
    <row r="5" spans="1:10" s="120" customFormat="1" ht="30" customHeight="1" x14ac:dyDescent="0.25">
      <c r="A5" s="153">
        <v>560023</v>
      </c>
      <c r="B5" s="152" t="s">
        <v>352</v>
      </c>
      <c r="C5" s="153">
        <v>1400878.2</v>
      </c>
      <c r="D5" s="153">
        <v>1164</v>
      </c>
      <c r="E5" s="154">
        <f>G5-C5</f>
        <v>428934.11999999988</v>
      </c>
      <c r="F5" s="155">
        <f>H5-D5</f>
        <v>358</v>
      </c>
      <c r="G5" s="154">
        <v>1829812.3199999998</v>
      </c>
      <c r="H5" s="155">
        <v>1522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view="pageBreakPreview" topLeftCell="B1" zoomScale="130" zoomScaleNormal="100" zoomScaleSheetLayoutView="130" workbookViewId="0">
      <selection activeCell="C21" sqref="C21"/>
    </sheetView>
  </sheetViews>
  <sheetFormatPr defaultColWidth="10.5" defaultRowHeight="11.25" x14ac:dyDescent="0.2"/>
  <cols>
    <col min="1" max="1" width="17.5" style="1" customWidth="1"/>
    <col min="2" max="2" width="53" style="1" customWidth="1"/>
    <col min="3" max="3" width="18.33203125" style="1" customWidth="1"/>
    <col min="4" max="6" width="17.5" style="1" customWidth="1"/>
    <col min="7" max="7" width="19.33203125" style="1" customWidth="1"/>
    <col min="8" max="12" width="17.5" style="1" customWidth="1"/>
    <col min="13" max="13" width="20.33203125" customWidth="1"/>
    <col min="15" max="15" width="16" customWidth="1"/>
  </cols>
  <sheetData>
    <row r="1" spans="1:10" s="126" customFormat="1" ht="45" customHeight="1" x14ac:dyDescent="0.25">
      <c r="C1" s="139"/>
      <c r="D1" s="140"/>
      <c r="F1" s="284" t="s">
        <v>452</v>
      </c>
      <c r="G1" s="284"/>
      <c r="H1" s="284"/>
      <c r="I1" s="143"/>
    </row>
    <row r="2" spans="1:10" s="160" customFormat="1" ht="48.75" customHeight="1" x14ac:dyDescent="0.3">
      <c r="A2" s="295" t="s">
        <v>416</v>
      </c>
      <c r="B2" s="295"/>
      <c r="C2" s="295"/>
      <c r="D2" s="295"/>
      <c r="E2" s="295"/>
      <c r="F2" s="295"/>
      <c r="G2" s="295"/>
      <c r="H2" s="295"/>
      <c r="I2" s="159"/>
      <c r="J2" s="159"/>
    </row>
    <row r="3" spans="1:10" s="126" customFormat="1" ht="15" x14ac:dyDescent="0.25">
      <c r="A3" s="286" t="s">
        <v>100</v>
      </c>
      <c r="B3" s="271" t="s">
        <v>354</v>
      </c>
      <c r="C3" s="288" t="s">
        <v>357</v>
      </c>
      <c r="D3" s="289"/>
      <c r="E3" s="290" t="s">
        <v>103</v>
      </c>
      <c r="F3" s="291"/>
      <c r="G3" s="292" t="s">
        <v>104</v>
      </c>
      <c r="H3" s="293"/>
    </row>
    <row r="4" spans="1:10" s="126" customFormat="1" ht="24" x14ac:dyDescent="0.25">
      <c r="A4" s="296"/>
      <c r="B4" s="287"/>
      <c r="C4" s="144" t="s">
        <v>105</v>
      </c>
      <c r="D4" s="142" t="s">
        <v>372</v>
      </c>
      <c r="E4" s="144" t="s">
        <v>105</v>
      </c>
      <c r="F4" s="142" t="s">
        <v>372</v>
      </c>
      <c r="G4" s="144" t="s">
        <v>105</v>
      </c>
      <c r="H4" s="142" t="s">
        <v>372</v>
      </c>
    </row>
    <row r="5" spans="1:10" s="120" customFormat="1" ht="15.75" x14ac:dyDescent="0.25">
      <c r="A5" s="188" t="s">
        <v>361</v>
      </c>
      <c r="B5" s="188" t="s">
        <v>362</v>
      </c>
      <c r="C5" s="196">
        <v>5041740.2</v>
      </c>
      <c r="D5" s="197">
        <v>7626</v>
      </c>
      <c r="E5" s="194">
        <f>G5-C5</f>
        <v>1067664.3599999994</v>
      </c>
      <c r="F5" s="195">
        <f>H5-D5</f>
        <v>1636</v>
      </c>
      <c r="G5" s="230">
        <v>6109404.5599999996</v>
      </c>
      <c r="H5" s="231">
        <v>9262</v>
      </c>
    </row>
    <row r="6" spans="1:10" s="120" customFormat="1" ht="15.75" x14ac:dyDescent="0.25">
      <c r="A6" s="188" t="s">
        <v>363</v>
      </c>
      <c r="B6" s="188" t="s">
        <v>364</v>
      </c>
      <c r="C6" s="196">
        <v>36921398.920000002</v>
      </c>
      <c r="D6" s="197">
        <v>56246</v>
      </c>
      <c r="E6" s="194">
        <f t="shared" ref="E6:E13" si="0">G6-C6</f>
        <v>4594683.5199999958</v>
      </c>
      <c r="F6" s="195">
        <f t="shared" ref="F6:F13" si="1">H6-D6</f>
        <v>7045</v>
      </c>
      <c r="G6" s="230">
        <v>41516082.439999998</v>
      </c>
      <c r="H6" s="231">
        <v>63291</v>
      </c>
    </row>
    <row r="7" spans="1:10" s="120" customFormat="1" ht="15.75" x14ac:dyDescent="0.25">
      <c r="A7" s="188" t="s">
        <v>365</v>
      </c>
      <c r="B7" s="188" t="s">
        <v>352</v>
      </c>
      <c r="C7" s="196">
        <v>37738734.039999999</v>
      </c>
      <c r="D7" s="197">
        <v>58887</v>
      </c>
      <c r="E7" s="194">
        <f t="shared" si="0"/>
        <v>10180676.800000004</v>
      </c>
      <c r="F7" s="195">
        <f t="shared" si="1"/>
        <v>15539</v>
      </c>
      <c r="G7" s="230">
        <v>47919410.840000004</v>
      </c>
      <c r="H7" s="231">
        <v>74426</v>
      </c>
    </row>
    <row r="8" spans="1:10" s="120" customFormat="1" ht="15.75" customHeight="1" x14ac:dyDescent="0.25">
      <c r="A8" s="188" t="s">
        <v>366</v>
      </c>
      <c r="B8" s="188" t="s">
        <v>5</v>
      </c>
      <c r="C8" s="196">
        <v>12150138.279999999</v>
      </c>
      <c r="D8" s="197">
        <v>18548</v>
      </c>
      <c r="E8" s="194">
        <f t="shared" si="0"/>
        <v>1016685.8800000008</v>
      </c>
      <c r="F8" s="195">
        <f t="shared" si="1"/>
        <v>1600</v>
      </c>
      <c r="G8" s="230">
        <v>13166824.16</v>
      </c>
      <c r="H8" s="231">
        <v>20148</v>
      </c>
    </row>
    <row r="9" spans="1:10" s="120" customFormat="1" ht="15.75" x14ac:dyDescent="0.25">
      <c r="A9" s="188" t="s">
        <v>358</v>
      </c>
      <c r="B9" s="188" t="s">
        <v>6</v>
      </c>
      <c r="C9" s="196">
        <v>41775854.68</v>
      </c>
      <c r="D9" s="197">
        <v>64266</v>
      </c>
      <c r="E9" s="194">
        <f t="shared" si="0"/>
        <v>4340061.0399999991</v>
      </c>
      <c r="F9" s="195">
        <f t="shared" si="1"/>
        <v>6846</v>
      </c>
      <c r="G9" s="230">
        <v>46115915.719999999</v>
      </c>
      <c r="H9" s="231">
        <v>71112</v>
      </c>
    </row>
    <row r="10" spans="1:10" s="120" customFormat="1" ht="17.25" customHeight="1" x14ac:dyDescent="0.25">
      <c r="A10" s="188" t="s">
        <v>367</v>
      </c>
      <c r="B10" s="188" t="s">
        <v>7</v>
      </c>
      <c r="C10" s="196">
        <v>13880921.039999999</v>
      </c>
      <c r="D10" s="197">
        <v>21287</v>
      </c>
      <c r="E10" s="194">
        <f t="shared" si="0"/>
        <v>3464252.120000001</v>
      </c>
      <c r="F10" s="195">
        <f t="shared" si="1"/>
        <v>5293</v>
      </c>
      <c r="G10" s="230">
        <v>17345173.16</v>
      </c>
      <c r="H10" s="231">
        <v>26580</v>
      </c>
    </row>
    <row r="11" spans="1:10" s="120" customFormat="1" ht="15.75" x14ac:dyDescent="0.25">
      <c r="A11" s="188" t="s">
        <v>368</v>
      </c>
      <c r="B11" s="188" t="s">
        <v>10</v>
      </c>
      <c r="C11" s="196">
        <v>20886149.48</v>
      </c>
      <c r="D11" s="197">
        <v>31649</v>
      </c>
      <c r="E11" s="194">
        <f t="shared" si="0"/>
        <v>4745601</v>
      </c>
      <c r="F11" s="195">
        <f t="shared" si="1"/>
        <v>7337</v>
      </c>
      <c r="G11" s="230">
        <v>25631750.48</v>
      </c>
      <c r="H11" s="231">
        <v>38986</v>
      </c>
    </row>
    <row r="12" spans="1:10" s="120" customFormat="1" ht="15.75" x14ac:dyDescent="0.25">
      <c r="A12" s="188" t="s">
        <v>369</v>
      </c>
      <c r="B12" s="188" t="s">
        <v>14</v>
      </c>
      <c r="C12" s="196">
        <v>6208751.0800000001</v>
      </c>
      <c r="D12" s="197">
        <v>9665</v>
      </c>
      <c r="E12" s="194">
        <f t="shared" si="0"/>
        <v>1027815.5999999996</v>
      </c>
      <c r="F12" s="195">
        <f t="shared" si="1"/>
        <v>1589</v>
      </c>
      <c r="G12" s="230">
        <v>7236566.6799999997</v>
      </c>
      <c r="H12" s="231">
        <v>11254</v>
      </c>
    </row>
    <row r="13" spans="1:10" s="120" customFormat="1" ht="16.5" customHeight="1" x14ac:dyDescent="0.25">
      <c r="A13" s="188" t="s">
        <v>370</v>
      </c>
      <c r="B13" s="188" t="s">
        <v>50</v>
      </c>
      <c r="C13" s="196">
        <v>64369.2</v>
      </c>
      <c r="D13" s="198">
        <v>97</v>
      </c>
      <c r="E13" s="194">
        <f t="shared" si="0"/>
        <v>2654.4000000000087</v>
      </c>
      <c r="F13" s="195">
        <f t="shared" si="1"/>
        <v>4</v>
      </c>
      <c r="G13" s="230">
        <v>67023.600000000006</v>
      </c>
      <c r="H13" s="232">
        <v>101</v>
      </c>
    </row>
    <row r="14" spans="1:10" s="120" customFormat="1" ht="15.75" x14ac:dyDescent="0.25">
      <c r="A14" s="294" t="s">
        <v>371</v>
      </c>
      <c r="B14" s="294"/>
      <c r="C14" s="210">
        <f>SUM(C5:C13)</f>
        <v>174668056.91999999</v>
      </c>
      <c r="D14" s="211">
        <f>SUM(D5:D13)</f>
        <v>268271</v>
      </c>
      <c r="E14" s="210">
        <f>SUM(E5:E13)</f>
        <v>30440094.719999999</v>
      </c>
      <c r="F14" s="211">
        <f t="shared" ref="F14:H14" si="2">SUM(F5:F13)</f>
        <v>46889</v>
      </c>
      <c r="G14" s="210">
        <f>SUM(G5:G13)</f>
        <v>205108151.63999999</v>
      </c>
      <c r="H14" s="211">
        <f t="shared" si="2"/>
        <v>315160</v>
      </c>
    </row>
  </sheetData>
  <mergeCells count="8">
    <mergeCell ref="A14:B14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50" zoomScaleNormal="100" zoomScaleSheetLayoutView="150" workbookViewId="0">
      <selection activeCell="E21" sqref="E21"/>
    </sheetView>
  </sheetViews>
  <sheetFormatPr defaultColWidth="10.5" defaultRowHeight="11.25" x14ac:dyDescent="0.2"/>
  <cols>
    <col min="1" max="1" width="17.5" style="1" customWidth="1"/>
    <col min="2" max="2" width="45" style="1" customWidth="1"/>
    <col min="3" max="3" width="20.33203125" style="1" customWidth="1"/>
    <col min="4" max="4" width="15" style="1" customWidth="1"/>
    <col min="5" max="5" width="15" customWidth="1"/>
    <col min="6" max="6" width="10.5" style="132"/>
    <col min="7" max="7" width="18.1640625" customWidth="1"/>
    <col min="8" max="8" width="10.5" style="132"/>
  </cols>
  <sheetData>
    <row r="1" spans="1:8" s="122" customFormat="1" ht="42" customHeight="1" x14ac:dyDescent="0.2">
      <c r="A1" s="133"/>
      <c r="B1" s="134"/>
      <c r="C1" s="134"/>
      <c r="E1" s="284" t="s">
        <v>451</v>
      </c>
      <c r="F1" s="284"/>
      <c r="G1" s="284"/>
      <c r="H1" s="284"/>
    </row>
    <row r="2" spans="1:8" s="122" customFormat="1" ht="39" customHeight="1" x14ac:dyDescent="0.2">
      <c r="A2" s="295" t="s">
        <v>415</v>
      </c>
      <c r="B2" s="295"/>
      <c r="C2" s="295"/>
      <c r="D2" s="295"/>
      <c r="E2" s="295"/>
      <c r="F2" s="295"/>
      <c r="G2" s="295"/>
      <c r="H2" s="295"/>
    </row>
    <row r="3" spans="1:8" s="122" customFormat="1" ht="34.5" customHeight="1" x14ac:dyDescent="0.2">
      <c r="A3" s="297" t="s">
        <v>100</v>
      </c>
      <c r="B3" s="271" t="s">
        <v>348</v>
      </c>
      <c r="C3" s="298" t="s">
        <v>351</v>
      </c>
      <c r="D3" s="298"/>
      <c r="E3" s="298" t="s">
        <v>103</v>
      </c>
      <c r="F3" s="298"/>
      <c r="G3" s="298" t="s">
        <v>104</v>
      </c>
      <c r="H3" s="298"/>
    </row>
    <row r="4" spans="1:8" s="122" customFormat="1" ht="12" x14ac:dyDescent="0.2">
      <c r="A4" s="297"/>
      <c r="B4" s="271"/>
      <c r="C4" s="135" t="s">
        <v>105</v>
      </c>
      <c r="D4" s="136" t="s">
        <v>106</v>
      </c>
      <c r="E4" s="137" t="s">
        <v>105</v>
      </c>
      <c r="F4" s="138" t="s">
        <v>106</v>
      </c>
      <c r="G4" s="137" t="s">
        <v>105</v>
      </c>
      <c r="H4" s="138" t="s">
        <v>106</v>
      </c>
    </row>
    <row r="5" spans="1:8" s="120" customFormat="1" ht="15.75" x14ac:dyDescent="0.25">
      <c r="A5" s="149" t="s">
        <v>358</v>
      </c>
      <c r="B5" s="149" t="s">
        <v>6</v>
      </c>
      <c r="C5" s="189">
        <v>10088565.09</v>
      </c>
      <c r="D5" s="190">
        <v>11599</v>
      </c>
      <c r="E5" s="191">
        <f>G5-C5</f>
        <v>45738.810000000522</v>
      </c>
      <c r="F5" s="192">
        <f>H5-D5</f>
        <v>45</v>
      </c>
      <c r="G5" s="191">
        <v>10134303.9</v>
      </c>
      <c r="H5" s="192">
        <v>11644</v>
      </c>
    </row>
    <row r="6" spans="1:8" s="120" customFormat="1" ht="15.75" x14ac:dyDescent="0.25">
      <c r="A6" s="149" t="s">
        <v>359</v>
      </c>
      <c r="B6" s="149" t="s">
        <v>22</v>
      </c>
      <c r="C6" s="189">
        <v>1256463.76</v>
      </c>
      <c r="D6" s="190">
        <v>1286</v>
      </c>
      <c r="E6" s="191">
        <f t="shared" ref="E6:E7" si="0">G6-C6</f>
        <v>6194.5500000000466</v>
      </c>
      <c r="F6" s="192">
        <f t="shared" ref="F6:F7" si="1">H6-D6</f>
        <v>6</v>
      </c>
      <c r="G6" s="191">
        <v>1262658.31</v>
      </c>
      <c r="H6" s="192">
        <v>1292</v>
      </c>
    </row>
    <row r="7" spans="1:8" s="120" customFormat="1" ht="15.75" x14ac:dyDescent="0.25">
      <c r="A7" s="149" t="s">
        <v>360</v>
      </c>
      <c r="B7" s="149" t="s">
        <v>26</v>
      </c>
      <c r="C7" s="189">
        <v>919478.83</v>
      </c>
      <c r="D7" s="193">
        <v>991</v>
      </c>
      <c r="E7" s="191">
        <f t="shared" si="0"/>
        <v>5658.9600000000792</v>
      </c>
      <c r="F7" s="192">
        <f t="shared" si="1"/>
        <v>4</v>
      </c>
      <c r="G7" s="191">
        <v>925137.79</v>
      </c>
      <c r="H7" s="192">
        <v>995</v>
      </c>
    </row>
    <row r="8" spans="1:8" s="120" customFormat="1" ht="15.75" x14ac:dyDescent="0.25">
      <c r="A8" s="212" t="s">
        <v>61</v>
      </c>
      <c r="B8" s="212"/>
      <c r="C8" s="213">
        <f>C5+C6+C7</f>
        <v>12264507.68</v>
      </c>
      <c r="D8" s="214">
        <f>D5+D6+D7</f>
        <v>13876</v>
      </c>
      <c r="E8" s="213">
        <f t="shared" ref="E8:H8" si="2">E5+E6+E7</f>
        <v>57592.320000000647</v>
      </c>
      <c r="F8" s="214">
        <f t="shared" si="2"/>
        <v>55</v>
      </c>
      <c r="G8" s="213">
        <f t="shared" si="2"/>
        <v>12322100</v>
      </c>
      <c r="H8" s="214">
        <f t="shared" si="2"/>
        <v>13931</v>
      </c>
    </row>
    <row r="9" spans="1:8" s="120" customFormat="1" ht="15.75" x14ac:dyDescent="0.25">
      <c r="A9" s="161"/>
      <c r="B9" s="161"/>
      <c r="C9" s="161"/>
      <c r="D9" s="161"/>
      <c r="F9" s="162"/>
      <c r="H9" s="162"/>
    </row>
  </sheetData>
  <mergeCells count="7">
    <mergeCell ref="E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view="pageBreakPreview" zoomScale="170" zoomScaleNormal="100" zoomScaleSheetLayoutView="170" workbookViewId="0">
      <selection activeCell="G20" sqref="G20"/>
    </sheetView>
  </sheetViews>
  <sheetFormatPr defaultRowHeight="11.25" x14ac:dyDescent="0.2"/>
  <cols>
    <col min="1" max="1" width="13.6640625" customWidth="1"/>
    <col min="2" max="2" width="25.83203125" customWidth="1"/>
    <col min="3" max="3" width="22" customWidth="1"/>
    <col min="5" max="5" width="15.6640625" customWidth="1"/>
    <col min="6" max="6" width="12.33203125" customWidth="1"/>
    <col min="7" max="7" width="16" customWidth="1"/>
    <col min="8" max="8" width="12.6640625" customWidth="1"/>
  </cols>
  <sheetData>
    <row r="1" spans="1:9" ht="40.5" customHeight="1" x14ac:dyDescent="0.2">
      <c r="A1" s="124"/>
      <c r="E1" s="118"/>
      <c r="F1" s="299" t="s">
        <v>450</v>
      </c>
      <c r="G1" s="299"/>
      <c r="H1" s="299"/>
    </row>
    <row r="2" spans="1:9" s="126" customFormat="1" ht="33.75" customHeight="1" x14ac:dyDescent="0.25">
      <c r="A2" s="269" t="s">
        <v>356</v>
      </c>
      <c r="B2" s="269"/>
      <c r="C2" s="269"/>
      <c r="D2" s="269"/>
      <c r="E2" s="269"/>
      <c r="F2" s="269"/>
      <c r="G2" s="269"/>
      <c r="H2" s="269"/>
      <c r="I2" s="125"/>
    </row>
    <row r="3" spans="1:9" s="126" customFormat="1" ht="27.75" customHeight="1" x14ac:dyDescent="0.25">
      <c r="A3" s="281" t="s">
        <v>353</v>
      </c>
      <c r="B3" s="271" t="s">
        <v>354</v>
      </c>
      <c r="C3" s="282" t="s">
        <v>357</v>
      </c>
      <c r="D3" s="282"/>
      <c r="E3" s="254" t="s">
        <v>103</v>
      </c>
      <c r="F3" s="254"/>
      <c r="G3" s="283" t="s">
        <v>104</v>
      </c>
      <c r="H3" s="283"/>
    </row>
    <row r="4" spans="1:9" s="130" customFormat="1" ht="16.5" customHeight="1" x14ac:dyDescent="0.2">
      <c r="A4" s="281"/>
      <c r="B4" s="271"/>
      <c r="C4" s="127" t="s">
        <v>355</v>
      </c>
      <c r="D4" s="128" t="s">
        <v>106</v>
      </c>
      <c r="E4" s="127" t="s">
        <v>355</v>
      </c>
      <c r="F4" s="129" t="s">
        <v>106</v>
      </c>
      <c r="G4" s="127" t="s">
        <v>355</v>
      </c>
      <c r="H4" s="129" t="s">
        <v>106</v>
      </c>
    </row>
    <row r="5" spans="1:9" ht="27" customHeight="1" x14ac:dyDescent="0.25">
      <c r="A5" s="153">
        <v>560023</v>
      </c>
      <c r="B5" s="152" t="s">
        <v>352</v>
      </c>
      <c r="C5" s="153">
        <v>10736340.49</v>
      </c>
      <c r="D5" s="153">
        <v>10619</v>
      </c>
      <c r="E5" s="154">
        <f>G5-C5</f>
        <v>800002.6400000006</v>
      </c>
      <c r="F5" s="155">
        <f>H5-D5</f>
        <v>794</v>
      </c>
      <c r="G5" s="163">
        <v>11536343.130000001</v>
      </c>
      <c r="H5" s="164">
        <v>11413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view="pageBreakPreview" zoomScale="160" zoomScaleNormal="100" zoomScaleSheetLayoutView="160" workbookViewId="0">
      <selection activeCell="D14" sqref="D14"/>
    </sheetView>
  </sheetViews>
  <sheetFormatPr defaultRowHeight="11.25" x14ac:dyDescent="0.2"/>
  <cols>
    <col min="1" max="1" width="14.5" customWidth="1"/>
    <col min="2" max="2" width="32.33203125" style="118" customWidth="1"/>
    <col min="3" max="3" width="20.5" customWidth="1"/>
    <col min="4" max="4" width="17" style="118" customWidth="1"/>
    <col min="5" max="5" width="24.5" customWidth="1"/>
    <col min="6" max="6" width="18.33203125" style="118" customWidth="1"/>
    <col min="7" max="7" width="22.5" customWidth="1"/>
    <col min="8" max="8" width="14.83203125" customWidth="1"/>
  </cols>
  <sheetData>
    <row r="1" spans="1:9" s="122" customFormat="1" ht="39.75" customHeight="1" x14ac:dyDescent="0.25">
      <c r="A1" s="119"/>
      <c r="B1" s="120"/>
      <c r="C1" s="120"/>
      <c r="D1" s="120"/>
      <c r="E1" s="121"/>
      <c r="F1" s="299" t="s">
        <v>449</v>
      </c>
      <c r="G1" s="299"/>
      <c r="H1" s="299"/>
    </row>
    <row r="2" spans="1:9" s="122" customFormat="1" ht="36.75" customHeight="1" x14ac:dyDescent="0.2">
      <c r="A2" s="274" t="s">
        <v>350</v>
      </c>
      <c r="B2" s="274"/>
      <c r="C2" s="274"/>
      <c r="D2" s="274"/>
      <c r="E2" s="274"/>
      <c r="F2" s="274"/>
      <c r="G2" s="274"/>
      <c r="H2" s="274"/>
      <c r="I2" s="123"/>
    </row>
    <row r="3" spans="1:9" s="168" customFormat="1" ht="26.25" customHeight="1" x14ac:dyDescent="0.25">
      <c r="A3" s="300" t="s">
        <v>100</v>
      </c>
      <c r="B3" s="280" t="s">
        <v>348</v>
      </c>
      <c r="C3" s="301" t="s">
        <v>351</v>
      </c>
      <c r="D3" s="301"/>
      <c r="E3" s="302" t="s">
        <v>103</v>
      </c>
      <c r="F3" s="302"/>
      <c r="G3" s="301" t="s">
        <v>104</v>
      </c>
      <c r="H3" s="301"/>
    </row>
    <row r="4" spans="1:9" s="168" customFormat="1" ht="21" customHeight="1" x14ac:dyDescent="0.25">
      <c r="A4" s="300"/>
      <c r="B4" s="280"/>
      <c r="C4" s="169" t="s">
        <v>105</v>
      </c>
      <c r="D4" s="169" t="s">
        <v>349</v>
      </c>
      <c r="E4" s="169" t="s">
        <v>105</v>
      </c>
      <c r="F4" s="169" t="s">
        <v>349</v>
      </c>
      <c r="G4" s="169" t="s">
        <v>105</v>
      </c>
      <c r="H4" s="169" t="s">
        <v>349</v>
      </c>
    </row>
    <row r="5" spans="1:9" s="148" customFormat="1" ht="33" customHeight="1" x14ac:dyDescent="0.25">
      <c r="A5" s="167">
        <v>560009</v>
      </c>
      <c r="B5" s="152" t="s">
        <v>347</v>
      </c>
      <c r="C5" s="165">
        <v>2705507</v>
      </c>
      <c r="D5" s="153">
        <v>6624</v>
      </c>
      <c r="E5" s="166">
        <f>G5-C5</f>
        <v>19823.060000000056</v>
      </c>
      <c r="F5" s="187">
        <f>H5-D5</f>
        <v>49</v>
      </c>
      <c r="G5" s="165">
        <v>2725330.06</v>
      </c>
      <c r="H5" s="164">
        <v>6673</v>
      </c>
    </row>
    <row r="6" spans="1:9" s="148" customFormat="1" ht="15" x14ac:dyDescent="0.2">
      <c r="B6" s="170"/>
      <c r="D6" s="170"/>
      <c r="F6" s="170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view="pageBreakPreview" zoomScale="142" zoomScaleNormal="100" zoomScaleSheetLayoutView="142" workbookViewId="0">
      <selection activeCell="N63" sqref="N63"/>
    </sheetView>
  </sheetViews>
  <sheetFormatPr defaultColWidth="10.6640625" defaultRowHeight="11.25" outlineLevelRow="2" x14ac:dyDescent="0.2"/>
  <cols>
    <col min="1" max="1" width="10.6640625" style="38"/>
    <col min="2" max="2" width="40.83203125" style="27" customWidth="1"/>
    <col min="3" max="3" width="16.33203125" style="27" customWidth="1"/>
    <col min="4" max="4" width="11.33203125" style="27" customWidth="1"/>
    <col min="5" max="5" width="15.5" style="39" customWidth="1"/>
    <col min="6" max="6" width="13" style="40" customWidth="1"/>
    <col min="7" max="7" width="19.33203125" style="27" customWidth="1"/>
    <col min="8" max="8" width="13.33203125" style="40" customWidth="1"/>
    <col min="9" max="244" width="10.6640625" style="27"/>
    <col min="245" max="245" width="36.1640625" style="27" customWidth="1"/>
    <col min="246" max="246" width="14.6640625" style="27" customWidth="1"/>
    <col min="247" max="247" width="10.33203125" style="27" customWidth="1"/>
    <col min="248" max="248" width="14.6640625" style="27" customWidth="1"/>
    <col min="249" max="249" width="10.33203125" style="27" customWidth="1"/>
    <col min="250" max="250" width="14.6640625" style="27" customWidth="1"/>
    <col min="251" max="251" width="10.33203125" style="27" customWidth="1"/>
    <col min="252" max="252" width="14.6640625" style="27" customWidth="1"/>
    <col min="253" max="253" width="10.33203125" style="27" customWidth="1"/>
    <col min="254" max="254" width="14.6640625" style="27" customWidth="1"/>
    <col min="255" max="255" width="10.33203125" style="27" customWidth="1"/>
    <col min="256" max="256" width="14" style="27" customWidth="1"/>
    <col min="257" max="257" width="10.6640625" style="27" customWidth="1"/>
    <col min="258" max="258" width="15" style="27" customWidth="1"/>
    <col min="259" max="259" width="10.6640625" style="27" customWidth="1"/>
    <col min="260" max="260" width="12.5" style="27" customWidth="1"/>
    <col min="261" max="262" width="10.6640625" style="27" customWidth="1"/>
    <col min="263" max="500" width="10.6640625" style="27"/>
    <col min="501" max="501" width="36.1640625" style="27" customWidth="1"/>
    <col min="502" max="502" width="14.6640625" style="27" customWidth="1"/>
    <col min="503" max="503" width="10.33203125" style="27" customWidth="1"/>
    <col min="504" max="504" width="14.6640625" style="27" customWidth="1"/>
    <col min="505" max="505" width="10.33203125" style="27" customWidth="1"/>
    <col min="506" max="506" width="14.6640625" style="27" customWidth="1"/>
    <col min="507" max="507" width="10.33203125" style="27" customWidth="1"/>
    <col min="508" max="508" width="14.6640625" style="27" customWidth="1"/>
    <col min="509" max="509" width="10.33203125" style="27" customWidth="1"/>
    <col min="510" max="510" width="14.6640625" style="27" customWidth="1"/>
    <col min="511" max="511" width="10.33203125" style="27" customWidth="1"/>
    <col min="512" max="512" width="14" style="27" customWidth="1"/>
    <col min="513" max="513" width="10.6640625" style="27" customWidth="1"/>
    <col min="514" max="514" width="15" style="27" customWidth="1"/>
    <col min="515" max="515" width="10.6640625" style="27" customWidth="1"/>
    <col min="516" max="516" width="12.5" style="27" customWidth="1"/>
    <col min="517" max="518" width="10.6640625" style="27" customWidth="1"/>
    <col min="519" max="756" width="10.6640625" style="27"/>
    <col min="757" max="757" width="36.1640625" style="27" customWidth="1"/>
    <col min="758" max="758" width="14.6640625" style="27" customWidth="1"/>
    <col min="759" max="759" width="10.33203125" style="27" customWidth="1"/>
    <col min="760" max="760" width="14.6640625" style="27" customWidth="1"/>
    <col min="761" max="761" width="10.33203125" style="27" customWidth="1"/>
    <col min="762" max="762" width="14.6640625" style="27" customWidth="1"/>
    <col min="763" max="763" width="10.33203125" style="27" customWidth="1"/>
    <col min="764" max="764" width="14.6640625" style="27" customWidth="1"/>
    <col min="765" max="765" width="10.33203125" style="27" customWidth="1"/>
    <col min="766" max="766" width="14.6640625" style="27" customWidth="1"/>
    <col min="767" max="767" width="10.33203125" style="27" customWidth="1"/>
    <col min="768" max="768" width="14" style="27" customWidth="1"/>
    <col min="769" max="769" width="10.6640625" style="27" customWidth="1"/>
    <col min="770" max="770" width="15" style="27" customWidth="1"/>
    <col min="771" max="771" width="10.6640625" style="27" customWidth="1"/>
    <col min="772" max="772" width="12.5" style="27" customWidth="1"/>
    <col min="773" max="774" width="10.6640625" style="27" customWidth="1"/>
    <col min="775" max="1012" width="10.6640625" style="27"/>
    <col min="1013" max="1013" width="36.1640625" style="27" customWidth="1"/>
    <col min="1014" max="1014" width="14.6640625" style="27" customWidth="1"/>
    <col min="1015" max="1015" width="10.33203125" style="27" customWidth="1"/>
    <col min="1016" max="1016" width="14.6640625" style="27" customWidth="1"/>
    <col min="1017" max="1017" width="10.33203125" style="27" customWidth="1"/>
    <col min="1018" max="1018" width="14.6640625" style="27" customWidth="1"/>
    <col min="1019" max="1019" width="10.33203125" style="27" customWidth="1"/>
    <col min="1020" max="1020" width="14.6640625" style="27" customWidth="1"/>
    <col min="1021" max="1021" width="10.33203125" style="27" customWidth="1"/>
    <col min="1022" max="1022" width="14.6640625" style="27" customWidth="1"/>
    <col min="1023" max="1023" width="10.33203125" style="27" customWidth="1"/>
    <col min="1024" max="1024" width="14" style="27" customWidth="1"/>
    <col min="1025" max="1025" width="10.6640625" style="27" customWidth="1"/>
    <col min="1026" max="1026" width="15" style="27" customWidth="1"/>
    <col min="1027" max="1027" width="10.6640625" style="27" customWidth="1"/>
    <col min="1028" max="1028" width="12.5" style="27" customWidth="1"/>
    <col min="1029" max="1030" width="10.6640625" style="27" customWidth="1"/>
    <col min="1031" max="1268" width="10.6640625" style="27"/>
    <col min="1269" max="1269" width="36.1640625" style="27" customWidth="1"/>
    <col min="1270" max="1270" width="14.6640625" style="27" customWidth="1"/>
    <col min="1271" max="1271" width="10.33203125" style="27" customWidth="1"/>
    <col min="1272" max="1272" width="14.6640625" style="27" customWidth="1"/>
    <col min="1273" max="1273" width="10.33203125" style="27" customWidth="1"/>
    <col min="1274" max="1274" width="14.6640625" style="27" customWidth="1"/>
    <col min="1275" max="1275" width="10.33203125" style="27" customWidth="1"/>
    <col min="1276" max="1276" width="14.6640625" style="27" customWidth="1"/>
    <col min="1277" max="1277" width="10.33203125" style="27" customWidth="1"/>
    <col min="1278" max="1278" width="14.6640625" style="27" customWidth="1"/>
    <col min="1279" max="1279" width="10.33203125" style="27" customWidth="1"/>
    <col min="1280" max="1280" width="14" style="27" customWidth="1"/>
    <col min="1281" max="1281" width="10.6640625" style="27" customWidth="1"/>
    <col min="1282" max="1282" width="15" style="27" customWidth="1"/>
    <col min="1283" max="1283" width="10.6640625" style="27" customWidth="1"/>
    <col min="1284" max="1284" width="12.5" style="27" customWidth="1"/>
    <col min="1285" max="1286" width="10.6640625" style="27" customWidth="1"/>
    <col min="1287" max="1524" width="10.6640625" style="27"/>
    <col min="1525" max="1525" width="36.1640625" style="27" customWidth="1"/>
    <col min="1526" max="1526" width="14.6640625" style="27" customWidth="1"/>
    <col min="1527" max="1527" width="10.33203125" style="27" customWidth="1"/>
    <col min="1528" max="1528" width="14.6640625" style="27" customWidth="1"/>
    <col min="1529" max="1529" width="10.33203125" style="27" customWidth="1"/>
    <col min="1530" max="1530" width="14.6640625" style="27" customWidth="1"/>
    <col min="1531" max="1531" width="10.33203125" style="27" customWidth="1"/>
    <col min="1532" max="1532" width="14.6640625" style="27" customWidth="1"/>
    <col min="1533" max="1533" width="10.33203125" style="27" customWidth="1"/>
    <col min="1534" max="1534" width="14.6640625" style="27" customWidth="1"/>
    <col min="1535" max="1535" width="10.33203125" style="27" customWidth="1"/>
    <col min="1536" max="1536" width="14" style="27" customWidth="1"/>
    <col min="1537" max="1537" width="10.6640625" style="27" customWidth="1"/>
    <col min="1538" max="1538" width="15" style="27" customWidth="1"/>
    <col min="1539" max="1539" width="10.6640625" style="27" customWidth="1"/>
    <col min="1540" max="1540" width="12.5" style="27" customWidth="1"/>
    <col min="1541" max="1542" width="10.6640625" style="27" customWidth="1"/>
    <col min="1543" max="1780" width="10.6640625" style="27"/>
    <col min="1781" max="1781" width="36.1640625" style="27" customWidth="1"/>
    <col min="1782" max="1782" width="14.6640625" style="27" customWidth="1"/>
    <col min="1783" max="1783" width="10.33203125" style="27" customWidth="1"/>
    <col min="1784" max="1784" width="14.6640625" style="27" customWidth="1"/>
    <col min="1785" max="1785" width="10.33203125" style="27" customWidth="1"/>
    <col min="1786" max="1786" width="14.6640625" style="27" customWidth="1"/>
    <col min="1787" max="1787" width="10.33203125" style="27" customWidth="1"/>
    <col min="1788" max="1788" width="14.6640625" style="27" customWidth="1"/>
    <col min="1789" max="1789" width="10.33203125" style="27" customWidth="1"/>
    <col min="1790" max="1790" width="14.6640625" style="27" customWidth="1"/>
    <col min="1791" max="1791" width="10.33203125" style="27" customWidth="1"/>
    <col min="1792" max="1792" width="14" style="27" customWidth="1"/>
    <col min="1793" max="1793" width="10.6640625" style="27" customWidth="1"/>
    <col min="1794" max="1794" width="15" style="27" customWidth="1"/>
    <col min="1795" max="1795" width="10.6640625" style="27" customWidth="1"/>
    <col min="1796" max="1796" width="12.5" style="27" customWidth="1"/>
    <col min="1797" max="1798" width="10.6640625" style="27" customWidth="1"/>
    <col min="1799" max="2036" width="10.6640625" style="27"/>
    <col min="2037" max="2037" width="36.1640625" style="27" customWidth="1"/>
    <col min="2038" max="2038" width="14.6640625" style="27" customWidth="1"/>
    <col min="2039" max="2039" width="10.33203125" style="27" customWidth="1"/>
    <col min="2040" max="2040" width="14.6640625" style="27" customWidth="1"/>
    <col min="2041" max="2041" width="10.33203125" style="27" customWidth="1"/>
    <col min="2042" max="2042" width="14.6640625" style="27" customWidth="1"/>
    <col min="2043" max="2043" width="10.33203125" style="27" customWidth="1"/>
    <col min="2044" max="2044" width="14.6640625" style="27" customWidth="1"/>
    <col min="2045" max="2045" width="10.33203125" style="27" customWidth="1"/>
    <col min="2046" max="2046" width="14.6640625" style="27" customWidth="1"/>
    <col min="2047" max="2047" width="10.33203125" style="27" customWidth="1"/>
    <col min="2048" max="2048" width="14" style="27" customWidth="1"/>
    <col min="2049" max="2049" width="10.6640625" style="27" customWidth="1"/>
    <col min="2050" max="2050" width="15" style="27" customWidth="1"/>
    <col min="2051" max="2051" width="10.6640625" style="27" customWidth="1"/>
    <col min="2052" max="2052" width="12.5" style="27" customWidth="1"/>
    <col min="2053" max="2054" width="10.6640625" style="27" customWidth="1"/>
    <col min="2055" max="2292" width="10.6640625" style="27"/>
    <col min="2293" max="2293" width="36.1640625" style="27" customWidth="1"/>
    <col min="2294" max="2294" width="14.6640625" style="27" customWidth="1"/>
    <col min="2295" max="2295" width="10.33203125" style="27" customWidth="1"/>
    <col min="2296" max="2296" width="14.6640625" style="27" customWidth="1"/>
    <col min="2297" max="2297" width="10.33203125" style="27" customWidth="1"/>
    <col min="2298" max="2298" width="14.6640625" style="27" customWidth="1"/>
    <col min="2299" max="2299" width="10.33203125" style="27" customWidth="1"/>
    <col min="2300" max="2300" width="14.6640625" style="27" customWidth="1"/>
    <col min="2301" max="2301" width="10.33203125" style="27" customWidth="1"/>
    <col min="2302" max="2302" width="14.6640625" style="27" customWidth="1"/>
    <col min="2303" max="2303" width="10.33203125" style="27" customWidth="1"/>
    <col min="2304" max="2304" width="14" style="27" customWidth="1"/>
    <col min="2305" max="2305" width="10.6640625" style="27" customWidth="1"/>
    <col min="2306" max="2306" width="15" style="27" customWidth="1"/>
    <col min="2307" max="2307" width="10.6640625" style="27" customWidth="1"/>
    <col min="2308" max="2308" width="12.5" style="27" customWidth="1"/>
    <col min="2309" max="2310" width="10.6640625" style="27" customWidth="1"/>
    <col min="2311" max="2548" width="10.6640625" style="27"/>
    <col min="2549" max="2549" width="36.1640625" style="27" customWidth="1"/>
    <col min="2550" max="2550" width="14.6640625" style="27" customWidth="1"/>
    <col min="2551" max="2551" width="10.33203125" style="27" customWidth="1"/>
    <col min="2552" max="2552" width="14.6640625" style="27" customWidth="1"/>
    <col min="2553" max="2553" width="10.33203125" style="27" customWidth="1"/>
    <col min="2554" max="2554" width="14.6640625" style="27" customWidth="1"/>
    <col min="2555" max="2555" width="10.33203125" style="27" customWidth="1"/>
    <col min="2556" max="2556" width="14.6640625" style="27" customWidth="1"/>
    <col min="2557" max="2557" width="10.33203125" style="27" customWidth="1"/>
    <col min="2558" max="2558" width="14.6640625" style="27" customWidth="1"/>
    <col min="2559" max="2559" width="10.33203125" style="27" customWidth="1"/>
    <col min="2560" max="2560" width="14" style="27" customWidth="1"/>
    <col min="2561" max="2561" width="10.6640625" style="27" customWidth="1"/>
    <col min="2562" max="2562" width="15" style="27" customWidth="1"/>
    <col min="2563" max="2563" width="10.6640625" style="27" customWidth="1"/>
    <col min="2564" max="2564" width="12.5" style="27" customWidth="1"/>
    <col min="2565" max="2566" width="10.6640625" style="27" customWidth="1"/>
    <col min="2567" max="2804" width="10.6640625" style="27"/>
    <col min="2805" max="2805" width="36.1640625" style="27" customWidth="1"/>
    <col min="2806" max="2806" width="14.6640625" style="27" customWidth="1"/>
    <col min="2807" max="2807" width="10.33203125" style="27" customWidth="1"/>
    <col min="2808" max="2808" width="14.6640625" style="27" customWidth="1"/>
    <col min="2809" max="2809" width="10.33203125" style="27" customWidth="1"/>
    <col min="2810" max="2810" width="14.6640625" style="27" customWidth="1"/>
    <col min="2811" max="2811" width="10.33203125" style="27" customWidth="1"/>
    <col min="2812" max="2812" width="14.6640625" style="27" customWidth="1"/>
    <col min="2813" max="2813" width="10.33203125" style="27" customWidth="1"/>
    <col min="2814" max="2814" width="14.6640625" style="27" customWidth="1"/>
    <col min="2815" max="2815" width="10.33203125" style="27" customWidth="1"/>
    <col min="2816" max="2816" width="14" style="27" customWidth="1"/>
    <col min="2817" max="2817" width="10.6640625" style="27" customWidth="1"/>
    <col min="2818" max="2818" width="15" style="27" customWidth="1"/>
    <col min="2819" max="2819" width="10.6640625" style="27" customWidth="1"/>
    <col min="2820" max="2820" width="12.5" style="27" customWidth="1"/>
    <col min="2821" max="2822" width="10.6640625" style="27" customWidth="1"/>
    <col min="2823" max="3060" width="10.6640625" style="27"/>
    <col min="3061" max="3061" width="36.1640625" style="27" customWidth="1"/>
    <col min="3062" max="3062" width="14.6640625" style="27" customWidth="1"/>
    <col min="3063" max="3063" width="10.33203125" style="27" customWidth="1"/>
    <col min="3064" max="3064" width="14.6640625" style="27" customWidth="1"/>
    <col min="3065" max="3065" width="10.33203125" style="27" customWidth="1"/>
    <col min="3066" max="3066" width="14.6640625" style="27" customWidth="1"/>
    <col min="3067" max="3067" width="10.33203125" style="27" customWidth="1"/>
    <col min="3068" max="3068" width="14.6640625" style="27" customWidth="1"/>
    <col min="3069" max="3069" width="10.33203125" style="27" customWidth="1"/>
    <col min="3070" max="3070" width="14.6640625" style="27" customWidth="1"/>
    <col min="3071" max="3071" width="10.33203125" style="27" customWidth="1"/>
    <col min="3072" max="3072" width="14" style="27" customWidth="1"/>
    <col min="3073" max="3073" width="10.6640625" style="27" customWidth="1"/>
    <col min="3074" max="3074" width="15" style="27" customWidth="1"/>
    <col min="3075" max="3075" width="10.6640625" style="27" customWidth="1"/>
    <col min="3076" max="3076" width="12.5" style="27" customWidth="1"/>
    <col min="3077" max="3078" width="10.6640625" style="27" customWidth="1"/>
    <col min="3079" max="3316" width="10.6640625" style="27"/>
    <col min="3317" max="3317" width="36.1640625" style="27" customWidth="1"/>
    <col min="3318" max="3318" width="14.6640625" style="27" customWidth="1"/>
    <col min="3319" max="3319" width="10.33203125" style="27" customWidth="1"/>
    <col min="3320" max="3320" width="14.6640625" style="27" customWidth="1"/>
    <col min="3321" max="3321" width="10.33203125" style="27" customWidth="1"/>
    <col min="3322" max="3322" width="14.6640625" style="27" customWidth="1"/>
    <col min="3323" max="3323" width="10.33203125" style="27" customWidth="1"/>
    <col min="3324" max="3324" width="14.6640625" style="27" customWidth="1"/>
    <col min="3325" max="3325" width="10.33203125" style="27" customWidth="1"/>
    <col min="3326" max="3326" width="14.6640625" style="27" customWidth="1"/>
    <col min="3327" max="3327" width="10.33203125" style="27" customWidth="1"/>
    <col min="3328" max="3328" width="14" style="27" customWidth="1"/>
    <col min="3329" max="3329" width="10.6640625" style="27" customWidth="1"/>
    <col min="3330" max="3330" width="15" style="27" customWidth="1"/>
    <col min="3331" max="3331" width="10.6640625" style="27" customWidth="1"/>
    <col min="3332" max="3332" width="12.5" style="27" customWidth="1"/>
    <col min="3333" max="3334" width="10.6640625" style="27" customWidth="1"/>
    <col min="3335" max="3572" width="10.6640625" style="27"/>
    <col min="3573" max="3573" width="36.1640625" style="27" customWidth="1"/>
    <col min="3574" max="3574" width="14.6640625" style="27" customWidth="1"/>
    <col min="3575" max="3575" width="10.33203125" style="27" customWidth="1"/>
    <col min="3576" max="3576" width="14.6640625" style="27" customWidth="1"/>
    <col min="3577" max="3577" width="10.33203125" style="27" customWidth="1"/>
    <col min="3578" max="3578" width="14.6640625" style="27" customWidth="1"/>
    <col min="3579" max="3579" width="10.33203125" style="27" customWidth="1"/>
    <col min="3580" max="3580" width="14.6640625" style="27" customWidth="1"/>
    <col min="3581" max="3581" width="10.33203125" style="27" customWidth="1"/>
    <col min="3582" max="3582" width="14.6640625" style="27" customWidth="1"/>
    <col min="3583" max="3583" width="10.33203125" style="27" customWidth="1"/>
    <col min="3584" max="3584" width="14" style="27" customWidth="1"/>
    <col min="3585" max="3585" width="10.6640625" style="27" customWidth="1"/>
    <col min="3586" max="3586" width="15" style="27" customWidth="1"/>
    <col min="3587" max="3587" width="10.6640625" style="27" customWidth="1"/>
    <col min="3588" max="3588" width="12.5" style="27" customWidth="1"/>
    <col min="3589" max="3590" width="10.6640625" style="27" customWidth="1"/>
    <col min="3591" max="3828" width="10.6640625" style="27"/>
    <col min="3829" max="3829" width="36.1640625" style="27" customWidth="1"/>
    <col min="3830" max="3830" width="14.6640625" style="27" customWidth="1"/>
    <col min="3831" max="3831" width="10.33203125" style="27" customWidth="1"/>
    <col min="3832" max="3832" width="14.6640625" style="27" customWidth="1"/>
    <col min="3833" max="3833" width="10.33203125" style="27" customWidth="1"/>
    <col min="3834" max="3834" width="14.6640625" style="27" customWidth="1"/>
    <col min="3835" max="3835" width="10.33203125" style="27" customWidth="1"/>
    <col min="3836" max="3836" width="14.6640625" style="27" customWidth="1"/>
    <col min="3837" max="3837" width="10.33203125" style="27" customWidth="1"/>
    <col min="3838" max="3838" width="14.6640625" style="27" customWidth="1"/>
    <col min="3839" max="3839" width="10.33203125" style="27" customWidth="1"/>
    <col min="3840" max="3840" width="14" style="27" customWidth="1"/>
    <col min="3841" max="3841" width="10.6640625" style="27" customWidth="1"/>
    <col min="3842" max="3842" width="15" style="27" customWidth="1"/>
    <col min="3843" max="3843" width="10.6640625" style="27" customWidth="1"/>
    <col min="3844" max="3844" width="12.5" style="27" customWidth="1"/>
    <col min="3845" max="3846" width="10.6640625" style="27" customWidth="1"/>
    <col min="3847" max="4084" width="10.6640625" style="27"/>
    <col min="4085" max="4085" width="36.1640625" style="27" customWidth="1"/>
    <col min="4086" max="4086" width="14.6640625" style="27" customWidth="1"/>
    <col min="4087" max="4087" width="10.33203125" style="27" customWidth="1"/>
    <col min="4088" max="4088" width="14.6640625" style="27" customWidth="1"/>
    <col min="4089" max="4089" width="10.33203125" style="27" customWidth="1"/>
    <col min="4090" max="4090" width="14.6640625" style="27" customWidth="1"/>
    <col min="4091" max="4091" width="10.33203125" style="27" customWidth="1"/>
    <col min="4092" max="4092" width="14.6640625" style="27" customWidth="1"/>
    <col min="4093" max="4093" width="10.33203125" style="27" customWidth="1"/>
    <col min="4094" max="4094" width="14.6640625" style="27" customWidth="1"/>
    <col min="4095" max="4095" width="10.33203125" style="27" customWidth="1"/>
    <col min="4096" max="4096" width="14" style="27" customWidth="1"/>
    <col min="4097" max="4097" width="10.6640625" style="27" customWidth="1"/>
    <col min="4098" max="4098" width="15" style="27" customWidth="1"/>
    <col min="4099" max="4099" width="10.6640625" style="27" customWidth="1"/>
    <col min="4100" max="4100" width="12.5" style="27" customWidth="1"/>
    <col min="4101" max="4102" width="10.6640625" style="27" customWidth="1"/>
    <col min="4103" max="4340" width="10.6640625" style="27"/>
    <col min="4341" max="4341" width="36.1640625" style="27" customWidth="1"/>
    <col min="4342" max="4342" width="14.6640625" style="27" customWidth="1"/>
    <col min="4343" max="4343" width="10.33203125" style="27" customWidth="1"/>
    <col min="4344" max="4344" width="14.6640625" style="27" customWidth="1"/>
    <col min="4345" max="4345" width="10.33203125" style="27" customWidth="1"/>
    <col min="4346" max="4346" width="14.6640625" style="27" customWidth="1"/>
    <col min="4347" max="4347" width="10.33203125" style="27" customWidth="1"/>
    <col min="4348" max="4348" width="14.6640625" style="27" customWidth="1"/>
    <col min="4349" max="4349" width="10.33203125" style="27" customWidth="1"/>
    <col min="4350" max="4350" width="14.6640625" style="27" customWidth="1"/>
    <col min="4351" max="4351" width="10.33203125" style="27" customWidth="1"/>
    <col min="4352" max="4352" width="14" style="27" customWidth="1"/>
    <col min="4353" max="4353" width="10.6640625" style="27" customWidth="1"/>
    <col min="4354" max="4354" width="15" style="27" customWidth="1"/>
    <col min="4355" max="4355" width="10.6640625" style="27" customWidth="1"/>
    <col min="4356" max="4356" width="12.5" style="27" customWidth="1"/>
    <col min="4357" max="4358" width="10.6640625" style="27" customWidth="1"/>
    <col min="4359" max="4596" width="10.6640625" style="27"/>
    <col min="4597" max="4597" width="36.1640625" style="27" customWidth="1"/>
    <col min="4598" max="4598" width="14.6640625" style="27" customWidth="1"/>
    <col min="4599" max="4599" width="10.33203125" style="27" customWidth="1"/>
    <col min="4600" max="4600" width="14.6640625" style="27" customWidth="1"/>
    <col min="4601" max="4601" width="10.33203125" style="27" customWidth="1"/>
    <col min="4602" max="4602" width="14.6640625" style="27" customWidth="1"/>
    <col min="4603" max="4603" width="10.33203125" style="27" customWidth="1"/>
    <col min="4604" max="4604" width="14.6640625" style="27" customWidth="1"/>
    <col min="4605" max="4605" width="10.33203125" style="27" customWidth="1"/>
    <col min="4606" max="4606" width="14.6640625" style="27" customWidth="1"/>
    <col min="4607" max="4607" width="10.33203125" style="27" customWidth="1"/>
    <col min="4608" max="4608" width="14" style="27" customWidth="1"/>
    <col min="4609" max="4609" width="10.6640625" style="27" customWidth="1"/>
    <col min="4610" max="4610" width="15" style="27" customWidth="1"/>
    <col min="4611" max="4611" width="10.6640625" style="27" customWidth="1"/>
    <col min="4612" max="4612" width="12.5" style="27" customWidth="1"/>
    <col min="4613" max="4614" width="10.6640625" style="27" customWidth="1"/>
    <col min="4615" max="4852" width="10.6640625" style="27"/>
    <col min="4853" max="4853" width="36.1640625" style="27" customWidth="1"/>
    <col min="4854" max="4854" width="14.6640625" style="27" customWidth="1"/>
    <col min="4855" max="4855" width="10.33203125" style="27" customWidth="1"/>
    <col min="4856" max="4856" width="14.6640625" style="27" customWidth="1"/>
    <col min="4857" max="4857" width="10.33203125" style="27" customWidth="1"/>
    <col min="4858" max="4858" width="14.6640625" style="27" customWidth="1"/>
    <col min="4859" max="4859" width="10.33203125" style="27" customWidth="1"/>
    <col min="4860" max="4860" width="14.6640625" style="27" customWidth="1"/>
    <col min="4861" max="4861" width="10.33203125" style="27" customWidth="1"/>
    <col min="4862" max="4862" width="14.6640625" style="27" customWidth="1"/>
    <col min="4863" max="4863" width="10.33203125" style="27" customWidth="1"/>
    <col min="4864" max="4864" width="14" style="27" customWidth="1"/>
    <col min="4865" max="4865" width="10.6640625" style="27" customWidth="1"/>
    <col min="4866" max="4866" width="15" style="27" customWidth="1"/>
    <col min="4867" max="4867" width="10.6640625" style="27" customWidth="1"/>
    <col min="4868" max="4868" width="12.5" style="27" customWidth="1"/>
    <col min="4869" max="4870" width="10.6640625" style="27" customWidth="1"/>
    <col min="4871" max="5108" width="10.6640625" style="27"/>
    <col min="5109" max="5109" width="36.1640625" style="27" customWidth="1"/>
    <col min="5110" max="5110" width="14.6640625" style="27" customWidth="1"/>
    <col min="5111" max="5111" width="10.33203125" style="27" customWidth="1"/>
    <col min="5112" max="5112" width="14.6640625" style="27" customWidth="1"/>
    <col min="5113" max="5113" width="10.33203125" style="27" customWidth="1"/>
    <col min="5114" max="5114" width="14.6640625" style="27" customWidth="1"/>
    <col min="5115" max="5115" width="10.33203125" style="27" customWidth="1"/>
    <col min="5116" max="5116" width="14.6640625" style="27" customWidth="1"/>
    <col min="5117" max="5117" width="10.33203125" style="27" customWidth="1"/>
    <col min="5118" max="5118" width="14.6640625" style="27" customWidth="1"/>
    <col min="5119" max="5119" width="10.33203125" style="27" customWidth="1"/>
    <col min="5120" max="5120" width="14" style="27" customWidth="1"/>
    <col min="5121" max="5121" width="10.6640625" style="27" customWidth="1"/>
    <col min="5122" max="5122" width="15" style="27" customWidth="1"/>
    <col min="5123" max="5123" width="10.6640625" style="27" customWidth="1"/>
    <col min="5124" max="5124" width="12.5" style="27" customWidth="1"/>
    <col min="5125" max="5126" width="10.6640625" style="27" customWidth="1"/>
    <col min="5127" max="5364" width="10.6640625" style="27"/>
    <col min="5365" max="5365" width="36.1640625" style="27" customWidth="1"/>
    <col min="5366" max="5366" width="14.6640625" style="27" customWidth="1"/>
    <col min="5367" max="5367" width="10.33203125" style="27" customWidth="1"/>
    <col min="5368" max="5368" width="14.6640625" style="27" customWidth="1"/>
    <col min="5369" max="5369" width="10.33203125" style="27" customWidth="1"/>
    <col min="5370" max="5370" width="14.6640625" style="27" customWidth="1"/>
    <col min="5371" max="5371" width="10.33203125" style="27" customWidth="1"/>
    <col min="5372" max="5372" width="14.6640625" style="27" customWidth="1"/>
    <col min="5373" max="5373" width="10.33203125" style="27" customWidth="1"/>
    <col min="5374" max="5374" width="14.6640625" style="27" customWidth="1"/>
    <col min="5375" max="5375" width="10.33203125" style="27" customWidth="1"/>
    <col min="5376" max="5376" width="14" style="27" customWidth="1"/>
    <col min="5377" max="5377" width="10.6640625" style="27" customWidth="1"/>
    <col min="5378" max="5378" width="15" style="27" customWidth="1"/>
    <col min="5379" max="5379" width="10.6640625" style="27" customWidth="1"/>
    <col min="5380" max="5380" width="12.5" style="27" customWidth="1"/>
    <col min="5381" max="5382" width="10.6640625" style="27" customWidth="1"/>
    <col min="5383" max="5620" width="10.6640625" style="27"/>
    <col min="5621" max="5621" width="36.1640625" style="27" customWidth="1"/>
    <col min="5622" max="5622" width="14.6640625" style="27" customWidth="1"/>
    <col min="5623" max="5623" width="10.33203125" style="27" customWidth="1"/>
    <col min="5624" max="5624" width="14.6640625" style="27" customWidth="1"/>
    <col min="5625" max="5625" width="10.33203125" style="27" customWidth="1"/>
    <col min="5626" max="5626" width="14.6640625" style="27" customWidth="1"/>
    <col min="5627" max="5627" width="10.33203125" style="27" customWidth="1"/>
    <col min="5628" max="5628" width="14.6640625" style="27" customWidth="1"/>
    <col min="5629" max="5629" width="10.33203125" style="27" customWidth="1"/>
    <col min="5630" max="5630" width="14.6640625" style="27" customWidth="1"/>
    <col min="5631" max="5631" width="10.33203125" style="27" customWidth="1"/>
    <col min="5632" max="5632" width="14" style="27" customWidth="1"/>
    <col min="5633" max="5633" width="10.6640625" style="27" customWidth="1"/>
    <col min="5634" max="5634" width="15" style="27" customWidth="1"/>
    <col min="5635" max="5635" width="10.6640625" style="27" customWidth="1"/>
    <col min="5636" max="5636" width="12.5" style="27" customWidth="1"/>
    <col min="5637" max="5638" width="10.6640625" style="27" customWidth="1"/>
    <col min="5639" max="5876" width="10.6640625" style="27"/>
    <col min="5877" max="5877" width="36.1640625" style="27" customWidth="1"/>
    <col min="5878" max="5878" width="14.6640625" style="27" customWidth="1"/>
    <col min="5879" max="5879" width="10.33203125" style="27" customWidth="1"/>
    <col min="5880" max="5880" width="14.6640625" style="27" customWidth="1"/>
    <col min="5881" max="5881" width="10.33203125" style="27" customWidth="1"/>
    <col min="5882" max="5882" width="14.6640625" style="27" customWidth="1"/>
    <col min="5883" max="5883" width="10.33203125" style="27" customWidth="1"/>
    <col min="5884" max="5884" width="14.6640625" style="27" customWidth="1"/>
    <col min="5885" max="5885" width="10.33203125" style="27" customWidth="1"/>
    <col min="5886" max="5886" width="14.6640625" style="27" customWidth="1"/>
    <col min="5887" max="5887" width="10.33203125" style="27" customWidth="1"/>
    <col min="5888" max="5888" width="14" style="27" customWidth="1"/>
    <col min="5889" max="5889" width="10.6640625" style="27" customWidth="1"/>
    <col min="5890" max="5890" width="15" style="27" customWidth="1"/>
    <col min="5891" max="5891" width="10.6640625" style="27" customWidth="1"/>
    <col min="5892" max="5892" width="12.5" style="27" customWidth="1"/>
    <col min="5893" max="5894" width="10.6640625" style="27" customWidth="1"/>
    <col min="5895" max="6132" width="10.6640625" style="27"/>
    <col min="6133" max="6133" width="36.1640625" style="27" customWidth="1"/>
    <col min="6134" max="6134" width="14.6640625" style="27" customWidth="1"/>
    <col min="6135" max="6135" width="10.33203125" style="27" customWidth="1"/>
    <col min="6136" max="6136" width="14.6640625" style="27" customWidth="1"/>
    <col min="6137" max="6137" width="10.33203125" style="27" customWidth="1"/>
    <col min="6138" max="6138" width="14.6640625" style="27" customWidth="1"/>
    <col min="6139" max="6139" width="10.33203125" style="27" customWidth="1"/>
    <col min="6140" max="6140" width="14.6640625" style="27" customWidth="1"/>
    <col min="6141" max="6141" width="10.33203125" style="27" customWidth="1"/>
    <col min="6142" max="6142" width="14.6640625" style="27" customWidth="1"/>
    <col min="6143" max="6143" width="10.33203125" style="27" customWidth="1"/>
    <col min="6144" max="6144" width="14" style="27" customWidth="1"/>
    <col min="6145" max="6145" width="10.6640625" style="27" customWidth="1"/>
    <col min="6146" max="6146" width="15" style="27" customWidth="1"/>
    <col min="6147" max="6147" width="10.6640625" style="27" customWidth="1"/>
    <col min="6148" max="6148" width="12.5" style="27" customWidth="1"/>
    <col min="6149" max="6150" width="10.6640625" style="27" customWidth="1"/>
    <col min="6151" max="6388" width="10.6640625" style="27"/>
    <col min="6389" max="6389" width="36.1640625" style="27" customWidth="1"/>
    <col min="6390" max="6390" width="14.6640625" style="27" customWidth="1"/>
    <col min="6391" max="6391" width="10.33203125" style="27" customWidth="1"/>
    <col min="6392" max="6392" width="14.6640625" style="27" customWidth="1"/>
    <col min="6393" max="6393" width="10.33203125" style="27" customWidth="1"/>
    <col min="6394" max="6394" width="14.6640625" style="27" customWidth="1"/>
    <col min="6395" max="6395" width="10.33203125" style="27" customWidth="1"/>
    <col min="6396" max="6396" width="14.6640625" style="27" customWidth="1"/>
    <col min="6397" max="6397" width="10.33203125" style="27" customWidth="1"/>
    <col min="6398" max="6398" width="14.6640625" style="27" customWidth="1"/>
    <col min="6399" max="6399" width="10.33203125" style="27" customWidth="1"/>
    <col min="6400" max="6400" width="14" style="27" customWidth="1"/>
    <col min="6401" max="6401" width="10.6640625" style="27" customWidth="1"/>
    <col min="6402" max="6402" width="15" style="27" customWidth="1"/>
    <col min="6403" max="6403" width="10.6640625" style="27" customWidth="1"/>
    <col min="6404" max="6404" width="12.5" style="27" customWidth="1"/>
    <col min="6405" max="6406" width="10.6640625" style="27" customWidth="1"/>
    <col min="6407" max="6644" width="10.6640625" style="27"/>
    <col min="6645" max="6645" width="36.1640625" style="27" customWidth="1"/>
    <col min="6646" max="6646" width="14.6640625" style="27" customWidth="1"/>
    <col min="6647" max="6647" width="10.33203125" style="27" customWidth="1"/>
    <col min="6648" max="6648" width="14.6640625" style="27" customWidth="1"/>
    <col min="6649" max="6649" width="10.33203125" style="27" customWidth="1"/>
    <col min="6650" max="6650" width="14.6640625" style="27" customWidth="1"/>
    <col min="6651" max="6651" width="10.33203125" style="27" customWidth="1"/>
    <col min="6652" max="6652" width="14.6640625" style="27" customWidth="1"/>
    <col min="6653" max="6653" width="10.33203125" style="27" customWidth="1"/>
    <col min="6654" max="6654" width="14.6640625" style="27" customWidth="1"/>
    <col min="6655" max="6655" width="10.33203125" style="27" customWidth="1"/>
    <col min="6656" max="6656" width="14" style="27" customWidth="1"/>
    <col min="6657" max="6657" width="10.6640625" style="27" customWidth="1"/>
    <col min="6658" max="6658" width="15" style="27" customWidth="1"/>
    <col min="6659" max="6659" width="10.6640625" style="27" customWidth="1"/>
    <col min="6660" max="6660" width="12.5" style="27" customWidth="1"/>
    <col min="6661" max="6662" width="10.6640625" style="27" customWidth="1"/>
    <col min="6663" max="6900" width="10.6640625" style="27"/>
    <col min="6901" max="6901" width="36.1640625" style="27" customWidth="1"/>
    <col min="6902" max="6902" width="14.6640625" style="27" customWidth="1"/>
    <col min="6903" max="6903" width="10.33203125" style="27" customWidth="1"/>
    <col min="6904" max="6904" width="14.6640625" style="27" customWidth="1"/>
    <col min="6905" max="6905" width="10.33203125" style="27" customWidth="1"/>
    <col min="6906" max="6906" width="14.6640625" style="27" customWidth="1"/>
    <col min="6907" max="6907" width="10.33203125" style="27" customWidth="1"/>
    <col min="6908" max="6908" width="14.6640625" style="27" customWidth="1"/>
    <col min="6909" max="6909" width="10.33203125" style="27" customWidth="1"/>
    <col min="6910" max="6910" width="14.6640625" style="27" customWidth="1"/>
    <col min="6911" max="6911" width="10.33203125" style="27" customWidth="1"/>
    <col min="6912" max="6912" width="14" style="27" customWidth="1"/>
    <col min="6913" max="6913" width="10.6640625" style="27" customWidth="1"/>
    <col min="6914" max="6914" width="15" style="27" customWidth="1"/>
    <col min="6915" max="6915" width="10.6640625" style="27" customWidth="1"/>
    <col min="6916" max="6916" width="12.5" style="27" customWidth="1"/>
    <col min="6917" max="6918" width="10.6640625" style="27" customWidth="1"/>
    <col min="6919" max="7156" width="10.6640625" style="27"/>
    <col min="7157" max="7157" width="36.1640625" style="27" customWidth="1"/>
    <col min="7158" max="7158" width="14.6640625" style="27" customWidth="1"/>
    <col min="7159" max="7159" width="10.33203125" style="27" customWidth="1"/>
    <col min="7160" max="7160" width="14.6640625" style="27" customWidth="1"/>
    <col min="7161" max="7161" width="10.33203125" style="27" customWidth="1"/>
    <col min="7162" max="7162" width="14.6640625" style="27" customWidth="1"/>
    <col min="7163" max="7163" width="10.33203125" style="27" customWidth="1"/>
    <col min="7164" max="7164" width="14.6640625" style="27" customWidth="1"/>
    <col min="7165" max="7165" width="10.33203125" style="27" customWidth="1"/>
    <col min="7166" max="7166" width="14.6640625" style="27" customWidth="1"/>
    <col min="7167" max="7167" width="10.33203125" style="27" customWidth="1"/>
    <col min="7168" max="7168" width="14" style="27" customWidth="1"/>
    <col min="7169" max="7169" width="10.6640625" style="27" customWidth="1"/>
    <col min="7170" max="7170" width="15" style="27" customWidth="1"/>
    <col min="7171" max="7171" width="10.6640625" style="27" customWidth="1"/>
    <col min="7172" max="7172" width="12.5" style="27" customWidth="1"/>
    <col min="7173" max="7174" width="10.6640625" style="27" customWidth="1"/>
    <col min="7175" max="7412" width="10.6640625" style="27"/>
    <col min="7413" max="7413" width="36.1640625" style="27" customWidth="1"/>
    <col min="7414" max="7414" width="14.6640625" style="27" customWidth="1"/>
    <col min="7415" max="7415" width="10.33203125" style="27" customWidth="1"/>
    <col min="7416" max="7416" width="14.6640625" style="27" customWidth="1"/>
    <col min="7417" max="7417" width="10.33203125" style="27" customWidth="1"/>
    <col min="7418" max="7418" width="14.6640625" style="27" customWidth="1"/>
    <col min="7419" max="7419" width="10.33203125" style="27" customWidth="1"/>
    <col min="7420" max="7420" width="14.6640625" style="27" customWidth="1"/>
    <col min="7421" max="7421" width="10.33203125" style="27" customWidth="1"/>
    <col min="7422" max="7422" width="14.6640625" style="27" customWidth="1"/>
    <col min="7423" max="7423" width="10.33203125" style="27" customWidth="1"/>
    <col min="7424" max="7424" width="14" style="27" customWidth="1"/>
    <col min="7425" max="7425" width="10.6640625" style="27" customWidth="1"/>
    <col min="7426" max="7426" width="15" style="27" customWidth="1"/>
    <col min="7427" max="7427" width="10.6640625" style="27" customWidth="1"/>
    <col min="7428" max="7428" width="12.5" style="27" customWidth="1"/>
    <col min="7429" max="7430" width="10.6640625" style="27" customWidth="1"/>
    <col min="7431" max="7668" width="10.6640625" style="27"/>
    <col min="7669" max="7669" width="36.1640625" style="27" customWidth="1"/>
    <col min="7670" max="7670" width="14.6640625" style="27" customWidth="1"/>
    <col min="7671" max="7671" width="10.33203125" style="27" customWidth="1"/>
    <col min="7672" max="7672" width="14.6640625" style="27" customWidth="1"/>
    <col min="7673" max="7673" width="10.33203125" style="27" customWidth="1"/>
    <col min="7674" max="7674" width="14.6640625" style="27" customWidth="1"/>
    <col min="7675" max="7675" width="10.33203125" style="27" customWidth="1"/>
    <col min="7676" max="7676" width="14.6640625" style="27" customWidth="1"/>
    <col min="7677" max="7677" width="10.33203125" style="27" customWidth="1"/>
    <col min="7678" max="7678" width="14.6640625" style="27" customWidth="1"/>
    <col min="7679" max="7679" width="10.33203125" style="27" customWidth="1"/>
    <col min="7680" max="7680" width="14" style="27" customWidth="1"/>
    <col min="7681" max="7681" width="10.6640625" style="27" customWidth="1"/>
    <col min="7682" max="7682" width="15" style="27" customWidth="1"/>
    <col min="7683" max="7683" width="10.6640625" style="27" customWidth="1"/>
    <col min="7684" max="7684" width="12.5" style="27" customWidth="1"/>
    <col min="7685" max="7686" width="10.6640625" style="27" customWidth="1"/>
    <col min="7687" max="7924" width="10.6640625" style="27"/>
    <col min="7925" max="7925" width="36.1640625" style="27" customWidth="1"/>
    <col min="7926" max="7926" width="14.6640625" style="27" customWidth="1"/>
    <col min="7927" max="7927" width="10.33203125" style="27" customWidth="1"/>
    <col min="7928" max="7928" width="14.6640625" style="27" customWidth="1"/>
    <col min="7929" max="7929" width="10.33203125" style="27" customWidth="1"/>
    <col min="7930" max="7930" width="14.6640625" style="27" customWidth="1"/>
    <col min="7931" max="7931" width="10.33203125" style="27" customWidth="1"/>
    <col min="7932" max="7932" width="14.6640625" style="27" customWidth="1"/>
    <col min="7933" max="7933" width="10.33203125" style="27" customWidth="1"/>
    <col min="7934" max="7934" width="14.6640625" style="27" customWidth="1"/>
    <col min="7935" max="7935" width="10.33203125" style="27" customWidth="1"/>
    <col min="7936" max="7936" width="14" style="27" customWidth="1"/>
    <col min="7937" max="7937" width="10.6640625" style="27" customWidth="1"/>
    <col min="7938" max="7938" width="15" style="27" customWidth="1"/>
    <col min="7939" max="7939" width="10.6640625" style="27" customWidth="1"/>
    <col min="7940" max="7940" width="12.5" style="27" customWidth="1"/>
    <col min="7941" max="7942" width="10.6640625" style="27" customWidth="1"/>
    <col min="7943" max="8180" width="10.6640625" style="27"/>
    <col min="8181" max="8181" width="36.1640625" style="27" customWidth="1"/>
    <col min="8182" max="8182" width="14.6640625" style="27" customWidth="1"/>
    <col min="8183" max="8183" width="10.33203125" style="27" customWidth="1"/>
    <col min="8184" max="8184" width="14.6640625" style="27" customWidth="1"/>
    <col min="8185" max="8185" width="10.33203125" style="27" customWidth="1"/>
    <col min="8186" max="8186" width="14.6640625" style="27" customWidth="1"/>
    <col min="8187" max="8187" width="10.33203125" style="27" customWidth="1"/>
    <col min="8188" max="8188" width="14.6640625" style="27" customWidth="1"/>
    <col min="8189" max="8189" width="10.33203125" style="27" customWidth="1"/>
    <col min="8190" max="8190" width="14.6640625" style="27" customWidth="1"/>
    <col min="8191" max="8191" width="10.33203125" style="27" customWidth="1"/>
    <col min="8192" max="8192" width="14" style="27" customWidth="1"/>
    <col min="8193" max="8193" width="10.6640625" style="27" customWidth="1"/>
    <col min="8194" max="8194" width="15" style="27" customWidth="1"/>
    <col min="8195" max="8195" width="10.6640625" style="27" customWidth="1"/>
    <col min="8196" max="8196" width="12.5" style="27" customWidth="1"/>
    <col min="8197" max="8198" width="10.6640625" style="27" customWidth="1"/>
    <col min="8199" max="8436" width="10.6640625" style="27"/>
    <col min="8437" max="8437" width="36.1640625" style="27" customWidth="1"/>
    <col min="8438" max="8438" width="14.6640625" style="27" customWidth="1"/>
    <col min="8439" max="8439" width="10.33203125" style="27" customWidth="1"/>
    <col min="8440" max="8440" width="14.6640625" style="27" customWidth="1"/>
    <col min="8441" max="8441" width="10.33203125" style="27" customWidth="1"/>
    <col min="8442" max="8442" width="14.6640625" style="27" customWidth="1"/>
    <col min="8443" max="8443" width="10.33203125" style="27" customWidth="1"/>
    <col min="8444" max="8444" width="14.6640625" style="27" customWidth="1"/>
    <col min="8445" max="8445" width="10.33203125" style="27" customWidth="1"/>
    <col min="8446" max="8446" width="14.6640625" style="27" customWidth="1"/>
    <col min="8447" max="8447" width="10.33203125" style="27" customWidth="1"/>
    <col min="8448" max="8448" width="14" style="27" customWidth="1"/>
    <col min="8449" max="8449" width="10.6640625" style="27" customWidth="1"/>
    <col min="8450" max="8450" width="15" style="27" customWidth="1"/>
    <col min="8451" max="8451" width="10.6640625" style="27" customWidth="1"/>
    <col min="8452" max="8452" width="12.5" style="27" customWidth="1"/>
    <col min="8453" max="8454" width="10.6640625" style="27" customWidth="1"/>
    <col min="8455" max="8692" width="10.6640625" style="27"/>
    <col min="8693" max="8693" width="36.1640625" style="27" customWidth="1"/>
    <col min="8694" max="8694" width="14.6640625" style="27" customWidth="1"/>
    <col min="8695" max="8695" width="10.33203125" style="27" customWidth="1"/>
    <col min="8696" max="8696" width="14.6640625" style="27" customWidth="1"/>
    <col min="8697" max="8697" width="10.33203125" style="27" customWidth="1"/>
    <col min="8698" max="8698" width="14.6640625" style="27" customWidth="1"/>
    <col min="8699" max="8699" width="10.33203125" style="27" customWidth="1"/>
    <col min="8700" max="8700" width="14.6640625" style="27" customWidth="1"/>
    <col min="8701" max="8701" width="10.33203125" style="27" customWidth="1"/>
    <col min="8702" max="8702" width="14.6640625" style="27" customWidth="1"/>
    <col min="8703" max="8703" width="10.33203125" style="27" customWidth="1"/>
    <col min="8704" max="8704" width="14" style="27" customWidth="1"/>
    <col min="8705" max="8705" width="10.6640625" style="27" customWidth="1"/>
    <col min="8706" max="8706" width="15" style="27" customWidth="1"/>
    <col min="8707" max="8707" width="10.6640625" style="27" customWidth="1"/>
    <col min="8708" max="8708" width="12.5" style="27" customWidth="1"/>
    <col min="8709" max="8710" width="10.6640625" style="27" customWidth="1"/>
    <col min="8711" max="8948" width="10.6640625" style="27"/>
    <col min="8949" max="8949" width="36.1640625" style="27" customWidth="1"/>
    <col min="8950" max="8950" width="14.6640625" style="27" customWidth="1"/>
    <col min="8951" max="8951" width="10.33203125" style="27" customWidth="1"/>
    <col min="8952" max="8952" width="14.6640625" style="27" customWidth="1"/>
    <col min="8953" max="8953" width="10.33203125" style="27" customWidth="1"/>
    <col min="8954" max="8954" width="14.6640625" style="27" customWidth="1"/>
    <col min="8955" max="8955" width="10.33203125" style="27" customWidth="1"/>
    <col min="8956" max="8956" width="14.6640625" style="27" customWidth="1"/>
    <col min="8957" max="8957" width="10.33203125" style="27" customWidth="1"/>
    <col min="8958" max="8958" width="14.6640625" style="27" customWidth="1"/>
    <col min="8959" max="8959" width="10.33203125" style="27" customWidth="1"/>
    <col min="8960" max="8960" width="14" style="27" customWidth="1"/>
    <col min="8961" max="8961" width="10.6640625" style="27" customWidth="1"/>
    <col min="8962" max="8962" width="15" style="27" customWidth="1"/>
    <col min="8963" max="8963" width="10.6640625" style="27" customWidth="1"/>
    <col min="8964" max="8964" width="12.5" style="27" customWidth="1"/>
    <col min="8965" max="8966" width="10.6640625" style="27" customWidth="1"/>
    <col min="8967" max="9204" width="10.6640625" style="27"/>
    <col min="9205" max="9205" width="36.1640625" style="27" customWidth="1"/>
    <col min="9206" max="9206" width="14.6640625" style="27" customWidth="1"/>
    <col min="9207" max="9207" width="10.33203125" style="27" customWidth="1"/>
    <col min="9208" max="9208" width="14.6640625" style="27" customWidth="1"/>
    <col min="9209" max="9209" width="10.33203125" style="27" customWidth="1"/>
    <col min="9210" max="9210" width="14.6640625" style="27" customWidth="1"/>
    <col min="9211" max="9211" width="10.33203125" style="27" customWidth="1"/>
    <col min="9212" max="9212" width="14.6640625" style="27" customWidth="1"/>
    <col min="9213" max="9213" width="10.33203125" style="27" customWidth="1"/>
    <col min="9214" max="9214" width="14.6640625" style="27" customWidth="1"/>
    <col min="9215" max="9215" width="10.33203125" style="27" customWidth="1"/>
    <col min="9216" max="9216" width="14" style="27" customWidth="1"/>
    <col min="9217" max="9217" width="10.6640625" style="27" customWidth="1"/>
    <col min="9218" max="9218" width="15" style="27" customWidth="1"/>
    <col min="9219" max="9219" width="10.6640625" style="27" customWidth="1"/>
    <col min="9220" max="9220" width="12.5" style="27" customWidth="1"/>
    <col min="9221" max="9222" width="10.6640625" style="27" customWidth="1"/>
    <col min="9223" max="9460" width="10.6640625" style="27"/>
    <col min="9461" max="9461" width="36.1640625" style="27" customWidth="1"/>
    <col min="9462" max="9462" width="14.6640625" style="27" customWidth="1"/>
    <col min="9463" max="9463" width="10.33203125" style="27" customWidth="1"/>
    <col min="9464" max="9464" width="14.6640625" style="27" customWidth="1"/>
    <col min="9465" max="9465" width="10.33203125" style="27" customWidth="1"/>
    <col min="9466" max="9466" width="14.6640625" style="27" customWidth="1"/>
    <col min="9467" max="9467" width="10.33203125" style="27" customWidth="1"/>
    <col min="9468" max="9468" width="14.6640625" style="27" customWidth="1"/>
    <col min="9469" max="9469" width="10.33203125" style="27" customWidth="1"/>
    <col min="9470" max="9470" width="14.6640625" style="27" customWidth="1"/>
    <col min="9471" max="9471" width="10.33203125" style="27" customWidth="1"/>
    <col min="9472" max="9472" width="14" style="27" customWidth="1"/>
    <col min="9473" max="9473" width="10.6640625" style="27" customWidth="1"/>
    <col min="9474" max="9474" width="15" style="27" customWidth="1"/>
    <col min="9475" max="9475" width="10.6640625" style="27" customWidth="1"/>
    <col min="9476" max="9476" width="12.5" style="27" customWidth="1"/>
    <col min="9477" max="9478" width="10.6640625" style="27" customWidth="1"/>
    <col min="9479" max="9716" width="10.6640625" style="27"/>
    <col min="9717" max="9717" width="36.1640625" style="27" customWidth="1"/>
    <col min="9718" max="9718" width="14.6640625" style="27" customWidth="1"/>
    <col min="9719" max="9719" width="10.33203125" style="27" customWidth="1"/>
    <col min="9720" max="9720" width="14.6640625" style="27" customWidth="1"/>
    <col min="9721" max="9721" width="10.33203125" style="27" customWidth="1"/>
    <col min="9722" max="9722" width="14.6640625" style="27" customWidth="1"/>
    <col min="9723" max="9723" width="10.33203125" style="27" customWidth="1"/>
    <col min="9724" max="9724" width="14.6640625" style="27" customWidth="1"/>
    <col min="9725" max="9725" width="10.33203125" style="27" customWidth="1"/>
    <col min="9726" max="9726" width="14.6640625" style="27" customWidth="1"/>
    <col min="9727" max="9727" width="10.33203125" style="27" customWidth="1"/>
    <col min="9728" max="9728" width="14" style="27" customWidth="1"/>
    <col min="9729" max="9729" width="10.6640625" style="27" customWidth="1"/>
    <col min="9730" max="9730" width="15" style="27" customWidth="1"/>
    <col min="9731" max="9731" width="10.6640625" style="27" customWidth="1"/>
    <col min="9732" max="9732" width="12.5" style="27" customWidth="1"/>
    <col min="9733" max="9734" width="10.6640625" style="27" customWidth="1"/>
    <col min="9735" max="9972" width="10.6640625" style="27"/>
    <col min="9973" max="9973" width="36.1640625" style="27" customWidth="1"/>
    <col min="9974" max="9974" width="14.6640625" style="27" customWidth="1"/>
    <col min="9975" max="9975" width="10.33203125" style="27" customWidth="1"/>
    <col min="9976" max="9976" width="14.6640625" style="27" customWidth="1"/>
    <col min="9977" max="9977" width="10.33203125" style="27" customWidth="1"/>
    <col min="9978" max="9978" width="14.6640625" style="27" customWidth="1"/>
    <col min="9979" max="9979" width="10.33203125" style="27" customWidth="1"/>
    <col min="9980" max="9980" width="14.6640625" style="27" customWidth="1"/>
    <col min="9981" max="9981" width="10.33203125" style="27" customWidth="1"/>
    <col min="9982" max="9982" width="14.6640625" style="27" customWidth="1"/>
    <col min="9983" max="9983" width="10.33203125" style="27" customWidth="1"/>
    <col min="9984" max="9984" width="14" style="27" customWidth="1"/>
    <col min="9985" max="9985" width="10.6640625" style="27" customWidth="1"/>
    <col min="9986" max="9986" width="15" style="27" customWidth="1"/>
    <col min="9987" max="9987" width="10.6640625" style="27" customWidth="1"/>
    <col min="9988" max="9988" width="12.5" style="27" customWidth="1"/>
    <col min="9989" max="9990" width="10.6640625" style="27" customWidth="1"/>
    <col min="9991" max="10228" width="10.6640625" style="27"/>
    <col min="10229" max="10229" width="36.1640625" style="27" customWidth="1"/>
    <col min="10230" max="10230" width="14.6640625" style="27" customWidth="1"/>
    <col min="10231" max="10231" width="10.33203125" style="27" customWidth="1"/>
    <col min="10232" max="10232" width="14.6640625" style="27" customWidth="1"/>
    <col min="10233" max="10233" width="10.33203125" style="27" customWidth="1"/>
    <col min="10234" max="10234" width="14.6640625" style="27" customWidth="1"/>
    <col min="10235" max="10235" width="10.33203125" style="27" customWidth="1"/>
    <col min="10236" max="10236" width="14.6640625" style="27" customWidth="1"/>
    <col min="10237" max="10237" width="10.33203125" style="27" customWidth="1"/>
    <col min="10238" max="10238" width="14.6640625" style="27" customWidth="1"/>
    <col min="10239" max="10239" width="10.33203125" style="27" customWidth="1"/>
    <col min="10240" max="10240" width="14" style="27" customWidth="1"/>
    <col min="10241" max="10241" width="10.6640625" style="27" customWidth="1"/>
    <col min="10242" max="10242" width="15" style="27" customWidth="1"/>
    <col min="10243" max="10243" width="10.6640625" style="27" customWidth="1"/>
    <col min="10244" max="10244" width="12.5" style="27" customWidth="1"/>
    <col min="10245" max="10246" width="10.6640625" style="27" customWidth="1"/>
    <col min="10247" max="10484" width="10.6640625" style="27"/>
    <col min="10485" max="10485" width="36.1640625" style="27" customWidth="1"/>
    <col min="10486" max="10486" width="14.6640625" style="27" customWidth="1"/>
    <col min="10487" max="10487" width="10.33203125" style="27" customWidth="1"/>
    <col min="10488" max="10488" width="14.6640625" style="27" customWidth="1"/>
    <col min="10489" max="10489" width="10.33203125" style="27" customWidth="1"/>
    <col min="10490" max="10490" width="14.6640625" style="27" customWidth="1"/>
    <col min="10491" max="10491" width="10.33203125" style="27" customWidth="1"/>
    <col min="10492" max="10492" width="14.6640625" style="27" customWidth="1"/>
    <col min="10493" max="10493" width="10.33203125" style="27" customWidth="1"/>
    <col min="10494" max="10494" width="14.6640625" style="27" customWidth="1"/>
    <col min="10495" max="10495" width="10.33203125" style="27" customWidth="1"/>
    <col min="10496" max="10496" width="14" style="27" customWidth="1"/>
    <col min="10497" max="10497" width="10.6640625" style="27" customWidth="1"/>
    <col min="10498" max="10498" width="15" style="27" customWidth="1"/>
    <col min="10499" max="10499" width="10.6640625" style="27" customWidth="1"/>
    <col min="10500" max="10500" width="12.5" style="27" customWidth="1"/>
    <col min="10501" max="10502" width="10.6640625" style="27" customWidth="1"/>
    <col min="10503" max="10740" width="10.6640625" style="27"/>
    <col min="10741" max="10741" width="36.1640625" style="27" customWidth="1"/>
    <col min="10742" max="10742" width="14.6640625" style="27" customWidth="1"/>
    <col min="10743" max="10743" width="10.33203125" style="27" customWidth="1"/>
    <col min="10744" max="10744" width="14.6640625" style="27" customWidth="1"/>
    <col min="10745" max="10745" width="10.33203125" style="27" customWidth="1"/>
    <col min="10746" max="10746" width="14.6640625" style="27" customWidth="1"/>
    <col min="10747" max="10747" width="10.33203125" style="27" customWidth="1"/>
    <col min="10748" max="10748" width="14.6640625" style="27" customWidth="1"/>
    <col min="10749" max="10749" width="10.33203125" style="27" customWidth="1"/>
    <col min="10750" max="10750" width="14.6640625" style="27" customWidth="1"/>
    <col min="10751" max="10751" width="10.33203125" style="27" customWidth="1"/>
    <col min="10752" max="10752" width="14" style="27" customWidth="1"/>
    <col min="10753" max="10753" width="10.6640625" style="27" customWidth="1"/>
    <col min="10754" max="10754" width="15" style="27" customWidth="1"/>
    <col min="10755" max="10755" width="10.6640625" style="27" customWidth="1"/>
    <col min="10756" max="10756" width="12.5" style="27" customWidth="1"/>
    <col min="10757" max="10758" width="10.6640625" style="27" customWidth="1"/>
    <col min="10759" max="10996" width="10.6640625" style="27"/>
    <col min="10997" max="10997" width="36.1640625" style="27" customWidth="1"/>
    <col min="10998" max="10998" width="14.6640625" style="27" customWidth="1"/>
    <col min="10999" max="10999" width="10.33203125" style="27" customWidth="1"/>
    <col min="11000" max="11000" width="14.6640625" style="27" customWidth="1"/>
    <col min="11001" max="11001" width="10.33203125" style="27" customWidth="1"/>
    <col min="11002" max="11002" width="14.6640625" style="27" customWidth="1"/>
    <col min="11003" max="11003" width="10.33203125" style="27" customWidth="1"/>
    <col min="11004" max="11004" width="14.6640625" style="27" customWidth="1"/>
    <col min="11005" max="11005" width="10.33203125" style="27" customWidth="1"/>
    <col min="11006" max="11006" width="14.6640625" style="27" customWidth="1"/>
    <col min="11007" max="11007" width="10.33203125" style="27" customWidth="1"/>
    <col min="11008" max="11008" width="14" style="27" customWidth="1"/>
    <col min="11009" max="11009" width="10.6640625" style="27" customWidth="1"/>
    <col min="11010" max="11010" width="15" style="27" customWidth="1"/>
    <col min="11011" max="11011" width="10.6640625" style="27" customWidth="1"/>
    <col min="11012" max="11012" width="12.5" style="27" customWidth="1"/>
    <col min="11013" max="11014" width="10.6640625" style="27" customWidth="1"/>
    <col min="11015" max="11252" width="10.6640625" style="27"/>
    <col min="11253" max="11253" width="36.1640625" style="27" customWidth="1"/>
    <col min="11254" max="11254" width="14.6640625" style="27" customWidth="1"/>
    <col min="11255" max="11255" width="10.33203125" style="27" customWidth="1"/>
    <col min="11256" max="11256" width="14.6640625" style="27" customWidth="1"/>
    <col min="11257" max="11257" width="10.33203125" style="27" customWidth="1"/>
    <col min="11258" max="11258" width="14.6640625" style="27" customWidth="1"/>
    <col min="11259" max="11259" width="10.33203125" style="27" customWidth="1"/>
    <col min="11260" max="11260" width="14.6640625" style="27" customWidth="1"/>
    <col min="11261" max="11261" width="10.33203125" style="27" customWidth="1"/>
    <col min="11262" max="11262" width="14.6640625" style="27" customWidth="1"/>
    <col min="11263" max="11263" width="10.33203125" style="27" customWidth="1"/>
    <col min="11264" max="11264" width="14" style="27" customWidth="1"/>
    <col min="11265" max="11265" width="10.6640625" style="27" customWidth="1"/>
    <col min="11266" max="11266" width="15" style="27" customWidth="1"/>
    <col min="11267" max="11267" width="10.6640625" style="27" customWidth="1"/>
    <col min="11268" max="11268" width="12.5" style="27" customWidth="1"/>
    <col min="11269" max="11270" width="10.6640625" style="27" customWidth="1"/>
    <col min="11271" max="11508" width="10.6640625" style="27"/>
    <col min="11509" max="11509" width="36.1640625" style="27" customWidth="1"/>
    <col min="11510" max="11510" width="14.6640625" style="27" customWidth="1"/>
    <col min="11511" max="11511" width="10.33203125" style="27" customWidth="1"/>
    <col min="11512" max="11512" width="14.6640625" style="27" customWidth="1"/>
    <col min="11513" max="11513" width="10.33203125" style="27" customWidth="1"/>
    <col min="11514" max="11514" width="14.6640625" style="27" customWidth="1"/>
    <col min="11515" max="11515" width="10.33203125" style="27" customWidth="1"/>
    <col min="11516" max="11516" width="14.6640625" style="27" customWidth="1"/>
    <col min="11517" max="11517" width="10.33203125" style="27" customWidth="1"/>
    <col min="11518" max="11518" width="14.6640625" style="27" customWidth="1"/>
    <col min="11519" max="11519" width="10.33203125" style="27" customWidth="1"/>
    <col min="11520" max="11520" width="14" style="27" customWidth="1"/>
    <col min="11521" max="11521" width="10.6640625" style="27" customWidth="1"/>
    <col min="11522" max="11522" width="15" style="27" customWidth="1"/>
    <col min="11523" max="11523" width="10.6640625" style="27" customWidth="1"/>
    <col min="11524" max="11524" width="12.5" style="27" customWidth="1"/>
    <col min="11525" max="11526" width="10.6640625" style="27" customWidth="1"/>
    <col min="11527" max="11764" width="10.6640625" style="27"/>
    <col min="11765" max="11765" width="36.1640625" style="27" customWidth="1"/>
    <col min="11766" max="11766" width="14.6640625" style="27" customWidth="1"/>
    <col min="11767" max="11767" width="10.33203125" style="27" customWidth="1"/>
    <col min="11768" max="11768" width="14.6640625" style="27" customWidth="1"/>
    <col min="11769" max="11769" width="10.33203125" style="27" customWidth="1"/>
    <col min="11770" max="11770" width="14.6640625" style="27" customWidth="1"/>
    <col min="11771" max="11771" width="10.33203125" style="27" customWidth="1"/>
    <col min="11772" max="11772" width="14.6640625" style="27" customWidth="1"/>
    <col min="11773" max="11773" width="10.33203125" style="27" customWidth="1"/>
    <col min="11774" max="11774" width="14.6640625" style="27" customWidth="1"/>
    <col min="11775" max="11775" width="10.33203125" style="27" customWidth="1"/>
    <col min="11776" max="11776" width="14" style="27" customWidth="1"/>
    <col min="11777" max="11777" width="10.6640625" style="27" customWidth="1"/>
    <col min="11778" max="11778" width="15" style="27" customWidth="1"/>
    <col min="11779" max="11779" width="10.6640625" style="27" customWidth="1"/>
    <col min="11780" max="11780" width="12.5" style="27" customWidth="1"/>
    <col min="11781" max="11782" width="10.6640625" style="27" customWidth="1"/>
    <col min="11783" max="12020" width="10.6640625" style="27"/>
    <col min="12021" max="12021" width="36.1640625" style="27" customWidth="1"/>
    <col min="12022" max="12022" width="14.6640625" style="27" customWidth="1"/>
    <col min="12023" max="12023" width="10.33203125" style="27" customWidth="1"/>
    <col min="12024" max="12024" width="14.6640625" style="27" customWidth="1"/>
    <col min="12025" max="12025" width="10.33203125" style="27" customWidth="1"/>
    <col min="12026" max="12026" width="14.6640625" style="27" customWidth="1"/>
    <col min="12027" max="12027" width="10.33203125" style="27" customWidth="1"/>
    <col min="12028" max="12028" width="14.6640625" style="27" customWidth="1"/>
    <col min="12029" max="12029" width="10.33203125" style="27" customWidth="1"/>
    <col min="12030" max="12030" width="14.6640625" style="27" customWidth="1"/>
    <col min="12031" max="12031" width="10.33203125" style="27" customWidth="1"/>
    <col min="12032" max="12032" width="14" style="27" customWidth="1"/>
    <col min="12033" max="12033" width="10.6640625" style="27" customWidth="1"/>
    <col min="12034" max="12034" width="15" style="27" customWidth="1"/>
    <col min="12035" max="12035" width="10.6640625" style="27" customWidth="1"/>
    <col min="12036" max="12036" width="12.5" style="27" customWidth="1"/>
    <col min="12037" max="12038" width="10.6640625" style="27" customWidth="1"/>
    <col min="12039" max="12276" width="10.6640625" style="27"/>
    <col min="12277" max="12277" width="36.1640625" style="27" customWidth="1"/>
    <col min="12278" max="12278" width="14.6640625" style="27" customWidth="1"/>
    <col min="12279" max="12279" width="10.33203125" style="27" customWidth="1"/>
    <col min="12280" max="12280" width="14.6640625" style="27" customWidth="1"/>
    <col min="12281" max="12281" width="10.33203125" style="27" customWidth="1"/>
    <col min="12282" max="12282" width="14.6640625" style="27" customWidth="1"/>
    <col min="12283" max="12283" width="10.33203125" style="27" customWidth="1"/>
    <col min="12284" max="12284" width="14.6640625" style="27" customWidth="1"/>
    <col min="12285" max="12285" width="10.33203125" style="27" customWidth="1"/>
    <col min="12286" max="12286" width="14.6640625" style="27" customWidth="1"/>
    <col min="12287" max="12287" width="10.33203125" style="27" customWidth="1"/>
    <col min="12288" max="12288" width="14" style="27" customWidth="1"/>
    <col min="12289" max="12289" width="10.6640625" style="27" customWidth="1"/>
    <col min="12290" max="12290" width="15" style="27" customWidth="1"/>
    <col min="12291" max="12291" width="10.6640625" style="27" customWidth="1"/>
    <col min="12292" max="12292" width="12.5" style="27" customWidth="1"/>
    <col min="12293" max="12294" width="10.6640625" style="27" customWidth="1"/>
    <col min="12295" max="12532" width="10.6640625" style="27"/>
    <col min="12533" max="12533" width="36.1640625" style="27" customWidth="1"/>
    <col min="12534" max="12534" width="14.6640625" style="27" customWidth="1"/>
    <col min="12535" max="12535" width="10.33203125" style="27" customWidth="1"/>
    <col min="12536" max="12536" width="14.6640625" style="27" customWidth="1"/>
    <col min="12537" max="12537" width="10.33203125" style="27" customWidth="1"/>
    <col min="12538" max="12538" width="14.6640625" style="27" customWidth="1"/>
    <col min="12539" max="12539" width="10.33203125" style="27" customWidth="1"/>
    <col min="12540" max="12540" width="14.6640625" style="27" customWidth="1"/>
    <col min="12541" max="12541" width="10.33203125" style="27" customWidth="1"/>
    <col min="12542" max="12542" width="14.6640625" style="27" customWidth="1"/>
    <col min="12543" max="12543" width="10.33203125" style="27" customWidth="1"/>
    <col min="12544" max="12544" width="14" style="27" customWidth="1"/>
    <col min="12545" max="12545" width="10.6640625" style="27" customWidth="1"/>
    <col min="12546" max="12546" width="15" style="27" customWidth="1"/>
    <col min="12547" max="12547" width="10.6640625" style="27" customWidth="1"/>
    <col min="12548" max="12548" width="12.5" style="27" customWidth="1"/>
    <col min="12549" max="12550" width="10.6640625" style="27" customWidth="1"/>
    <col min="12551" max="12788" width="10.6640625" style="27"/>
    <col min="12789" max="12789" width="36.1640625" style="27" customWidth="1"/>
    <col min="12790" max="12790" width="14.6640625" style="27" customWidth="1"/>
    <col min="12791" max="12791" width="10.33203125" style="27" customWidth="1"/>
    <col min="12792" max="12792" width="14.6640625" style="27" customWidth="1"/>
    <col min="12793" max="12793" width="10.33203125" style="27" customWidth="1"/>
    <col min="12794" max="12794" width="14.6640625" style="27" customWidth="1"/>
    <col min="12795" max="12795" width="10.33203125" style="27" customWidth="1"/>
    <col min="12796" max="12796" width="14.6640625" style="27" customWidth="1"/>
    <col min="12797" max="12797" width="10.33203125" style="27" customWidth="1"/>
    <col min="12798" max="12798" width="14.6640625" style="27" customWidth="1"/>
    <col min="12799" max="12799" width="10.33203125" style="27" customWidth="1"/>
    <col min="12800" max="12800" width="14" style="27" customWidth="1"/>
    <col min="12801" max="12801" width="10.6640625" style="27" customWidth="1"/>
    <col min="12802" max="12802" width="15" style="27" customWidth="1"/>
    <col min="12803" max="12803" width="10.6640625" style="27" customWidth="1"/>
    <col min="12804" max="12804" width="12.5" style="27" customWidth="1"/>
    <col min="12805" max="12806" width="10.6640625" style="27" customWidth="1"/>
    <col min="12807" max="13044" width="10.6640625" style="27"/>
    <col min="13045" max="13045" width="36.1640625" style="27" customWidth="1"/>
    <col min="13046" max="13046" width="14.6640625" style="27" customWidth="1"/>
    <col min="13047" max="13047" width="10.33203125" style="27" customWidth="1"/>
    <col min="13048" max="13048" width="14.6640625" style="27" customWidth="1"/>
    <col min="13049" max="13049" width="10.33203125" style="27" customWidth="1"/>
    <col min="13050" max="13050" width="14.6640625" style="27" customWidth="1"/>
    <col min="13051" max="13051" width="10.33203125" style="27" customWidth="1"/>
    <col min="13052" max="13052" width="14.6640625" style="27" customWidth="1"/>
    <col min="13053" max="13053" width="10.33203125" style="27" customWidth="1"/>
    <col min="13054" max="13054" width="14.6640625" style="27" customWidth="1"/>
    <col min="13055" max="13055" width="10.33203125" style="27" customWidth="1"/>
    <col min="13056" max="13056" width="14" style="27" customWidth="1"/>
    <col min="13057" max="13057" width="10.6640625" style="27" customWidth="1"/>
    <col min="13058" max="13058" width="15" style="27" customWidth="1"/>
    <col min="13059" max="13059" width="10.6640625" style="27" customWidth="1"/>
    <col min="13060" max="13060" width="12.5" style="27" customWidth="1"/>
    <col min="13061" max="13062" width="10.6640625" style="27" customWidth="1"/>
    <col min="13063" max="13300" width="10.6640625" style="27"/>
    <col min="13301" max="13301" width="36.1640625" style="27" customWidth="1"/>
    <col min="13302" max="13302" width="14.6640625" style="27" customWidth="1"/>
    <col min="13303" max="13303" width="10.33203125" style="27" customWidth="1"/>
    <col min="13304" max="13304" width="14.6640625" style="27" customWidth="1"/>
    <col min="13305" max="13305" width="10.33203125" style="27" customWidth="1"/>
    <col min="13306" max="13306" width="14.6640625" style="27" customWidth="1"/>
    <col min="13307" max="13307" width="10.33203125" style="27" customWidth="1"/>
    <col min="13308" max="13308" width="14.6640625" style="27" customWidth="1"/>
    <col min="13309" max="13309" width="10.33203125" style="27" customWidth="1"/>
    <col min="13310" max="13310" width="14.6640625" style="27" customWidth="1"/>
    <col min="13311" max="13311" width="10.33203125" style="27" customWidth="1"/>
    <col min="13312" max="13312" width="14" style="27" customWidth="1"/>
    <col min="13313" max="13313" width="10.6640625" style="27" customWidth="1"/>
    <col min="13314" max="13314" width="15" style="27" customWidth="1"/>
    <col min="13315" max="13315" width="10.6640625" style="27" customWidth="1"/>
    <col min="13316" max="13316" width="12.5" style="27" customWidth="1"/>
    <col min="13317" max="13318" width="10.6640625" style="27" customWidth="1"/>
    <col min="13319" max="13556" width="10.6640625" style="27"/>
    <col min="13557" max="13557" width="36.1640625" style="27" customWidth="1"/>
    <col min="13558" max="13558" width="14.6640625" style="27" customWidth="1"/>
    <col min="13559" max="13559" width="10.33203125" style="27" customWidth="1"/>
    <col min="13560" max="13560" width="14.6640625" style="27" customWidth="1"/>
    <col min="13561" max="13561" width="10.33203125" style="27" customWidth="1"/>
    <col min="13562" max="13562" width="14.6640625" style="27" customWidth="1"/>
    <col min="13563" max="13563" width="10.33203125" style="27" customWidth="1"/>
    <col min="13564" max="13564" width="14.6640625" style="27" customWidth="1"/>
    <col min="13565" max="13565" width="10.33203125" style="27" customWidth="1"/>
    <col min="13566" max="13566" width="14.6640625" style="27" customWidth="1"/>
    <col min="13567" max="13567" width="10.33203125" style="27" customWidth="1"/>
    <col min="13568" max="13568" width="14" style="27" customWidth="1"/>
    <col min="13569" max="13569" width="10.6640625" style="27" customWidth="1"/>
    <col min="13570" max="13570" width="15" style="27" customWidth="1"/>
    <col min="13571" max="13571" width="10.6640625" style="27" customWidth="1"/>
    <col min="13572" max="13572" width="12.5" style="27" customWidth="1"/>
    <col min="13573" max="13574" width="10.6640625" style="27" customWidth="1"/>
    <col min="13575" max="13812" width="10.6640625" style="27"/>
    <col min="13813" max="13813" width="36.1640625" style="27" customWidth="1"/>
    <col min="13814" max="13814" width="14.6640625" style="27" customWidth="1"/>
    <col min="13815" max="13815" width="10.33203125" style="27" customWidth="1"/>
    <col min="13816" max="13816" width="14.6640625" style="27" customWidth="1"/>
    <col min="13817" max="13817" width="10.33203125" style="27" customWidth="1"/>
    <col min="13818" max="13818" width="14.6640625" style="27" customWidth="1"/>
    <col min="13819" max="13819" width="10.33203125" style="27" customWidth="1"/>
    <col min="13820" max="13820" width="14.6640625" style="27" customWidth="1"/>
    <col min="13821" max="13821" width="10.33203125" style="27" customWidth="1"/>
    <col min="13822" max="13822" width="14.6640625" style="27" customWidth="1"/>
    <col min="13823" max="13823" width="10.33203125" style="27" customWidth="1"/>
    <col min="13824" max="13824" width="14" style="27" customWidth="1"/>
    <col min="13825" max="13825" width="10.6640625" style="27" customWidth="1"/>
    <col min="13826" max="13826" width="15" style="27" customWidth="1"/>
    <col min="13827" max="13827" width="10.6640625" style="27" customWidth="1"/>
    <col min="13828" max="13828" width="12.5" style="27" customWidth="1"/>
    <col min="13829" max="13830" width="10.6640625" style="27" customWidth="1"/>
    <col min="13831" max="14068" width="10.6640625" style="27"/>
    <col min="14069" max="14069" width="36.1640625" style="27" customWidth="1"/>
    <col min="14070" max="14070" width="14.6640625" style="27" customWidth="1"/>
    <col min="14071" max="14071" width="10.33203125" style="27" customWidth="1"/>
    <col min="14072" max="14072" width="14.6640625" style="27" customWidth="1"/>
    <col min="14073" max="14073" width="10.33203125" style="27" customWidth="1"/>
    <col min="14074" max="14074" width="14.6640625" style="27" customWidth="1"/>
    <col min="14075" max="14075" width="10.33203125" style="27" customWidth="1"/>
    <col min="14076" max="14076" width="14.6640625" style="27" customWidth="1"/>
    <col min="14077" max="14077" width="10.33203125" style="27" customWidth="1"/>
    <col min="14078" max="14078" width="14.6640625" style="27" customWidth="1"/>
    <col min="14079" max="14079" width="10.33203125" style="27" customWidth="1"/>
    <col min="14080" max="14080" width="14" style="27" customWidth="1"/>
    <col min="14081" max="14081" width="10.6640625" style="27" customWidth="1"/>
    <col min="14082" max="14082" width="15" style="27" customWidth="1"/>
    <col min="14083" max="14083" width="10.6640625" style="27" customWidth="1"/>
    <col min="14084" max="14084" width="12.5" style="27" customWidth="1"/>
    <col min="14085" max="14086" width="10.6640625" style="27" customWidth="1"/>
    <col min="14087" max="14324" width="10.6640625" style="27"/>
    <col min="14325" max="14325" width="36.1640625" style="27" customWidth="1"/>
    <col min="14326" max="14326" width="14.6640625" style="27" customWidth="1"/>
    <col min="14327" max="14327" width="10.33203125" style="27" customWidth="1"/>
    <col min="14328" max="14328" width="14.6640625" style="27" customWidth="1"/>
    <col min="14329" max="14329" width="10.33203125" style="27" customWidth="1"/>
    <col min="14330" max="14330" width="14.6640625" style="27" customWidth="1"/>
    <col min="14331" max="14331" width="10.33203125" style="27" customWidth="1"/>
    <col min="14332" max="14332" width="14.6640625" style="27" customWidth="1"/>
    <col min="14333" max="14333" width="10.33203125" style="27" customWidth="1"/>
    <col min="14334" max="14334" width="14.6640625" style="27" customWidth="1"/>
    <col min="14335" max="14335" width="10.33203125" style="27" customWidth="1"/>
    <col min="14336" max="14336" width="14" style="27" customWidth="1"/>
    <col min="14337" max="14337" width="10.6640625" style="27" customWidth="1"/>
    <col min="14338" max="14338" width="15" style="27" customWidth="1"/>
    <col min="14339" max="14339" width="10.6640625" style="27" customWidth="1"/>
    <col min="14340" max="14340" width="12.5" style="27" customWidth="1"/>
    <col min="14341" max="14342" width="10.6640625" style="27" customWidth="1"/>
    <col min="14343" max="14580" width="10.6640625" style="27"/>
    <col min="14581" max="14581" width="36.1640625" style="27" customWidth="1"/>
    <col min="14582" max="14582" width="14.6640625" style="27" customWidth="1"/>
    <col min="14583" max="14583" width="10.33203125" style="27" customWidth="1"/>
    <col min="14584" max="14584" width="14.6640625" style="27" customWidth="1"/>
    <col min="14585" max="14585" width="10.33203125" style="27" customWidth="1"/>
    <col min="14586" max="14586" width="14.6640625" style="27" customWidth="1"/>
    <col min="14587" max="14587" width="10.33203125" style="27" customWidth="1"/>
    <col min="14588" max="14588" width="14.6640625" style="27" customWidth="1"/>
    <col min="14589" max="14589" width="10.33203125" style="27" customWidth="1"/>
    <col min="14590" max="14590" width="14.6640625" style="27" customWidth="1"/>
    <col min="14591" max="14591" width="10.33203125" style="27" customWidth="1"/>
    <col min="14592" max="14592" width="14" style="27" customWidth="1"/>
    <col min="14593" max="14593" width="10.6640625" style="27" customWidth="1"/>
    <col min="14594" max="14594" width="15" style="27" customWidth="1"/>
    <col min="14595" max="14595" width="10.6640625" style="27" customWidth="1"/>
    <col min="14596" max="14596" width="12.5" style="27" customWidth="1"/>
    <col min="14597" max="14598" width="10.6640625" style="27" customWidth="1"/>
    <col min="14599" max="14836" width="10.6640625" style="27"/>
    <col min="14837" max="14837" width="36.1640625" style="27" customWidth="1"/>
    <col min="14838" max="14838" width="14.6640625" style="27" customWidth="1"/>
    <col min="14839" max="14839" width="10.33203125" style="27" customWidth="1"/>
    <col min="14840" max="14840" width="14.6640625" style="27" customWidth="1"/>
    <col min="14841" max="14841" width="10.33203125" style="27" customWidth="1"/>
    <col min="14842" max="14842" width="14.6640625" style="27" customWidth="1"/>
    <col min="14843" max="14843" width="10.33203125" style="27" customWidth="1"/>
    <col min="14844" max="14844" width="14.6640625" style="27" customWidth="1"/>
    <col min="14845" max="14845" width="10.33203125" style="27" customWidth="1"/>
    <col min="14846" max="14846" width="14.6640625" style="27" customWidth="1"/>
    <col min="14847" max="14847" width="10.33203125" style="27" customWidth="1"/>
    <col min="14848" max="14848" width="14" style="27" customWidth="1"/>
    <col min="14849" max="14849" width="10.6640625" style="27" customWidth="1"/>
    <col min="14850" max="14850" width="15" style="27" customWidth="1"/>
    <col min="14851" max="14851" width="10.6640625" style="27" customWidth="1"/>
    <col min="14852" max="14852" width="12.5" style="27" customWidth="1"/>
    <col min="14853" max="14854" width="10.6640625" style="27" customWidth="1"/>
    <col min="14855" max="15092" width="10.6640625" style="27"/>
    <col min="15093" max="15093" width="36.1640625" style="27" customWidth="1"/>
    <col min="15094" max="15094" width="14.6640625" style="27" customWidth="1"/>
    <col min="15095" max="15095" width="10.33203125" style="27" customWidth="1"/>
    <col min="15096" max="15096" width="14.6640625" style="27" customWidth="1"/>
    <col min="15097" max="15097" width="10.33203125" style="27" customWidth="1"/>
    <col min="15098" max="15098" width="14.6640625" style="27" customWidth="1"/>
    <col min="15099" max="15099" width="10.33203125" style="27" customWidth="1"/>
    <col min="15100" max="15100" width="14.6640625" style="27" customWidth="1"/>
    <col min="15101" max="15101" width="10.33203125" style="27" customWidth="1"/>
    <col min="15102" max="15102" width="14.6640625" style="27" customWidth="1"/>
    <col min="15103" max="15103" width="10.33203125" style="27" customWidth="1"/>
    <col min="15104" max="15104" width="14" style="27" customWidth="1"/>
    <col min="15105" max="15105" width="10.6640625" style="27" customWidth="1"/>
    <col min="15106" max="15106" width="15" style="27" customWidth="1"/>
    <col min="15107" max="15107" width="10.6640625" style="27" customWidth="1"/>
    <col min="15108" max="15108" width="12.5" style="27" customWidth="1"/>
    <col min="15109" max="15110" width="10.6640625" style="27" customWidth="1"/>
    <col min="15111" max="15348" width="10.6640625" style="27"/>
    <col min="15349" max="15349" width="36.1640625" style="27" customWidth="1"/>
    <col min="15350" max="15350" width="14.6640625" style="27" customWidth="1"/>
    <col min="15351" max="15351" width="10.33203125" style="27" customWidth="1"/>
    <col min="15352" max="15352" width="14.6640625" style="27" customWidth="1"/>
    <col min="15353" max="15353" width="10.33203125" style="27" customWidth="1"/>
    <col min="15354" max="15354" width="14.6640625" style="27" customWidth="1"/>
    <col min="15355" max="15355" width="10.33203125" style="27" customWidth="1"/>
    <col min="15356" max="15356" width="14.6640625" style="27" customWidth="1"/>
    <col min="15357" max="15357" width="10.33203125" style="27" customWidth="1"/>
    <col min="15358" max="15358" width="14.6640625" style="27" customWidth="1"/>
    <col min="15359" max="15359" width="10.33203125" style="27" customWidth="1"/>
    <col min="15360" max="15360" width="14" style="27" customWidth="1"/>
    <col min="15361" max="15361" width="10.6640625" style="27" customWidth="1"/>
    <col min="15362" max="15362" width="15" style="27" customWidth="1"/>
    <col min="15363" max="15363" width="10.6640625" style="27" customWidth="1"/>
    <col min="15364" max="15364" width="12.5" style="27" customWidth="1"/>
    <col min="15365" max="15366" width="10.6640625" style="27" customWidth="1"/>
    <col min="15367" max="15604" width="10.6640625" style="27"/>
    <col min="15605" max="15605" width="36.1640625" style="27" customWidth="1"/>
    <col min="15606" max="15606" width="14.6640625" style="27" customWidth="1"/>
    <col min="15607" max="15607" width="10.33203125" style="27" customWidth="1"/>
    <col min="15608" max="15608" width="14.6640625" style="27" customWidth="1"/>
    <col min="15609" max="15609" width="10.33203125" style="27" customWidth="1"/>
    <col min="15610" max="15610" width="14.6640625" style="27" customWidth="1"/>
    <col min="15611" max="15611" width="10.33203125" style="27" customWidth="1"/>
    <col min="15612" max="15612" width="14.6640625" style="27" customWidth="1"/>
    <col min="15613" max="15613" width="10.33203125" style="27" customWidth="1"/>
    <col min="15614" max="15614" width="14.6640625" style="27" customWidth="1"/>
    <col min="15615" max="15615" width="10.33203125" style="27" customWidth="1"/>
    <col min="15616" max="15616" width="14" style="27" customWidth="1"/>
    <col min="15617" max="15617" width="10.6640625" style="27" customWidth="1"/>
    <col min="15618" max="15618" width="15" style="27" customWidth="1"/>
    <col min="15619" max="15619" width="10.6640625" style="27" customWidth="1"/>
    <col min="15620" max="15620" width="12.5" style="27" customWidth="1"/>
    <col min="15621" max="15622" width="10.6640625" style="27" customWidth="1"/>
    <col min="15623" max="15860" width="10.6640625" style="27"/>
    <col min="15861" max="15861" width="36.1640625" style="27" customWidth="1"/>
    <col min="15862" max="15862" width="14.6640625" style="27" customWidth="1"/>
    <col min="15863" max="15863" width="10.33203125" style="27" customWidth="1"/>
    <col min="15864" max="15864" width="14.6640625" style="27" customWidth="1"/>
    <col min="15865" max="15865" width="10.33203125" style="27" customWidth="1"/>
    <col min="15866" max="15866" width="14.6640625" style="27" customWidth="1"/>
    <col min="15867" max="15867" width="10.33203125" style="27" customWidth="1"/>
    <col min="15868" max="15868" width="14.6640625" style="27" customWidth="1"/>
    <col min="15869" max="15869" width="10.33203125" style="27" customWidth="1"/>
    <col min="15870" max="15870" width="14.6640625" style="27" customWidth="1"/>
    <col min="15871" max="15871" width="10.33203125" style="27" customWidth="1"/>
    <col min="15872" max="15872" width="14" style="27" customWidth="1"/>
    <col min="15873" max="15873" width="10.6640625" style="27" customWidth="1"/>
    <col min="15874" max="15874" width="15" style="27" customWidth="1"/>
    <col min="15875" max="15875" width="10.6640625" style="27" customWidth="1"/>
    <col min="15876" max="15876" width="12.5" style="27" customWidth="1"/>
    <col min="15877" max="15878" width="10.6640625" style="27" customWidth="1"/>
    <col min="15879" max="16116" width="10.6640625" style="27"/>
    <col min="16117" max="16117" width="36.1640625" style="27" customWidth="1"/>
    <col min="16118" max="16118" width="14.6640625" style="27" customWidth="1"/>
    <col min="16119" max="16119" width="10.33203125" style="27" customWidth="1"/>
    <col min="16120" max="16120" width="14.6640625" style="27" customWidth="1"/>
    <col min="16121" max="16121" width="10.33203125" style="27" customWidth="1"/>
    <col min="16122" max="16122" width="14.6640625" style="27" customWidth="1"/>
    <col min="16123" max="16123" width="10.33203125" style="27" customWidth="1"/>
    <col min="16124" max="16124" width="14.6640625" style="27" customWidth="1"/>
    <col min="16125" max="16125" width="10.33203125" style="27" customWidth="1"/>
    <col min="16126" max="16126" width="14.6640625" style="27" customWidth="1"/>
    <col min="16127" max="16127" width="10.33203125" style="27" customWidth="1"/>
    <col min="16128" max="16128" width="14" style="27" customWidth="1"/>
    <col min="16129" max="16129" width="10.6640625" style="27" customWidth="1"/>
    <col min="16130" max="16130" width="15" style="27" customWidth="1"/>
    <col min="16131" max="16131" width="10.6640625" style="27" customWidth="1"/>
    <col min="16132" max="16132" width="12.5" style="27" customWidth="1"/>
    <col min="16133" max="16134" width="10.6640625" style="27" customWidth="1"/>
    <col min="16135" max="16384" width="10.6640625" style="27"/>
  </cols>
  <sheetData>
    <row r="1" spans="1:19" s="14" customFormat="1" ht="33" customHeight="1" x14ac:dyDescent="0.25">
      <c r="A1" s="12"/>
      <c r="B1" s="13"/>
      <c r="C1" s="13"/>
      <c r="D1" s="13"/>
      <c r="E1" s="242" t="s">
        <v>127</v>
      </c>
      <c r="F1" s="242"/>
      <c r="G1" s="242"/>
      <c r="H1" s="242"/>
    </row>
    <row r="2" spans="1:19" s="14" customFormat="1" ht="31.5" customHeight="1" x14ac:dyDescent="0.2">
      <c r="A2" s="250" t="s">
        <v>99</v>
      </c>
      <c r="B2" s="250"/>
      <c r="C2" s="250"/>
      <c r="D2" s="250"/>
      <c r="E2" s="250"/>
      <c r="F2" s="250"/>
      <c r="G2" s="250"/>
      <c r="H2" s="250"/>
      <c r="I2" s="15"/>
    </row>
    <row r="3" spans="1:19" s="16" customFormat="1" ht="32.25" customHeight="1" x14ac:dyDescent="0.2">
      <c r="A3" s="251" t="s">
        <v>100</v>
      </c>
      <c r="B3" s="252" t="s">
        <v>101</v>
      </c>
      <c r="C3" s="253" t="s">
        <v>102</v>
      </c>
      <c r="D3" s="253"/>
      <c r="E3" s="254" t="s">
        <v>103</v>
      </c>
      <c r="F3" s="254"/>
      <c r="G3" s="253" t="s">
        <v>104</v>
      </c>
      <c r="H3" s="253"/>
    </row>
    <row r="4" spans="1:19" s="16" customFormat="1" ht="12.75" x14ac:dyDescent="0.2">
      <c r="A4" s="251"/>
      <c r="B4" s="252"/>
      <c r="C4" s="17" t="s">
        <v>105</v>
      </c>
      <c r="D4" s="17" t="s">
        <v>106</v>
      </c>
      <c r="E4" s="18" t="s">
        <v>105</v>
      </c>
      <c r="F4" s="19" t="s">
        <v>106</v>
      </c>
      <c r="G4" s="17" t="s">
        <v>105</v>
      </c>
      <c r="H4" s="19" t="s">
        <v>106</v>
      </c>
    </row>
    <row r="5" spans="1:19" s="16" customFormat="1" ht="14.25" customHeight="1" x14ac:dyDescent="0.2">
      <c r="A5" s="41">
        <v>560214</v>
      </c>
      <c r="B5" s="243" t="s">
        <v>107</v>
      </c>
      <c r="C5" s="244"/>
      <c r="D5" s="244"/>
      <c r="E5" s="244"/>
      <c r="F5" s="244"/>
      <c r="G5" s="244"/>
      <c r="H5" s="245"/>
    </row>
    <row r="6" spans="1:19" s="28" customFormat="1" outlineLevel="1" x14ac:dyDescent="0.2">
      <c r="A6" s="20"/>
      <c r="B6" s="21" t="s">
        <v>108</v>
      </c>
      <c r="C6" s="22">
        <v>5669949.9000000004</v>
      </c>
      <c r="D6" s="23">
        <v>30</v>
      </c>
      <c r="E6" s="24">
        <f>G6-C6</f>
        <v>17493</v>
      </c>
      <c r="F6" s="25">
        <v>0</v>
      </c>
      <c r="G6" s="26">
        <f>SUM(G7:G18)</f>
        <v>5687442.9000000004</v>
      </c>
      <c r="H6" s="25">
        <v>30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28" customFormat="1" ht="11.25" customHeight="1" outlineLevel="2" x14ac:dyDescent="0.2">
      <c r="A7" s="29"/>
      <c r="B7" s="30" t="s">
        <v>109</v>
      </c>
      <c r="C7" s="31">
        <v>566994.99</v>
      </c>
      <c r="D7" s="32">
        <v>3</v>
      </c>
      <c r="E7" s="31">
        <f t="shared" ref="E7:E18" si="0">G7-C7</f>
        <v>1749.3000000000466</v>
      </c>
      <c r="F7" s="33">
        <v>0</v>
      </c>
      <c r="G7" s="31">
        <f>189581.43*D7</f>
        <v>568744.29</v>
      </c>
      <c r="H7" s="32">
        <v>3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28" customFormat="1" ht="11.25" customHeight="1" outlineLevel="2" x14ac:dyDescent="0.2">
      <c r="A8" s="29"/>
      <c r="B8" s="30" t="s">
        <v>110</v>
      </c>
      <c r="C8" s="31">
        <v>566994.99</v>
      </c>
      <c r="D8" s="32">
        <v>3</v>
      </c>
      <c r="E8" s="31">
        <f t="shared" si="0"/>
        <v>1749.3000000000466</v>
      </c>
      <c r="F8" s="33">
        <v>0</v>
      </c>
      <c r="G8" s="31">
        <f t="shared" ref="G8:G18" si="1">189581.43*D8</f>
        <v>568744.29</v>
      </c>
      <c r="H8" s="32">
        <v>3</v>
      </c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s="28" customFormat="1" ht="11.25" customHeight="1" outlineLevel="2" x14ac:dyDescent="0.2">
      <c r="A9" s="29"/>
      <c r="B9" s="30" t="s">
        <v>111</v>
      </c>
      <c r="C9" s="31">
        <v>377996.66</v>
      </c>
      <c r="D9" s="32">
        <v>2</v>
      </c>
      <c r="E9" s="31">
        <f t="shared" si="0"/>
        <v>1166.2000000000116</v>
      </c>
      <c r="F9" s="33">
        <v>0</v>
      </c>
      <c r="G9" s="31">
        <f t="shared" si="1"/>
        <v>379162.86</v>
      </c>
      <c r="H9" s="32">
        <v>2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s="28" customFormat="1" ht="11.25" customHeight="1" outlineLevel="1" x14ac:dyDescent="0.2">
      <c r="A10" s="20"/>
      <c r="B10" s="30" t="s">
        <v>112</v>
      </c>
      <c r="C10" s="31">
        <v>377996.66</v>
      </c>
      <c r="D10" s="32">
        <v>2</v>
      </c>
      <c r="E10" s="31">
        <f t="shared" si="0"/>
        <v>1166.2000000000116</v>
      </c>
      <c r="F10" s="34">
        <v>0</v>
      </c>
      <c r="G10" s="31">
        <f t="shared" si="1"/>
        <v>379162.86</v>
      </c>
      <c r="H10" s="32">
        <v>2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</row>
    <row r="11" spans="1:19" s="28" customFormat="1" ht="11.25" customHeight="1" outlineLevel="2" x14ac:dyDescent="0.2">
      <c r="A11" s="29"/>
      <c r="B11" s="30" t="s">
        <v>113</v>
      </c>
      <c r="C11" s="31">
        <v>566994.99</v>
      </c>
      <c r="D11" s="32">
        <v>3</v>
      </c>
      <c r="E11" s="31">
        <f t="shared" si="0"/>
        <v>1749.3000000000466</v>
      </c>
      <c r="F11" s="33">
        <v>0</v>
      </c>
      <c r="G11" s="31">
        <f t="shared" si="1"/>
        <v>568744.29</v>
      </c>
      <c r="H11" s="32">
        <v>3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s="28" customFormat="1" ht="11.25" customHeight="1" outlineLevel="1" x14ac:dyDescent="0.2">
      <c r="A12" s="20"/>
      <c r="B12" s="30" t="s">
        <v>114</v>
      </c>
      <c r="C12" s="31">
        <v>377996.66</v>
      </c>
      <c r="D12" s="32">
        <v>2</v>
      </c>
      <c r="E12" s="31">
        <f t="shared" si="0"/>
        <v>1166.2000000000116</v>
      </c>
      <c r="F12" s="33">
        <v>0</v>
      </c>
      <c r="G12" s="31">
        <f t="shared" si="1"/>
        <v>379162.86</v>
      </c>
      <c r="H12" s="32">
        <v>2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s="28" customFormat="1" ht="11.25" customHeight="1" outlineLevel="2" x14ac:dyDescent="0.2">
      <c r="A13" s="29"/>
      <c r="B13" s="30" t="s">
        <v>115</v>
      </c>
      <c r="C13" s="31">
        <v>566994.99</v>
      </c>
      <c r="D13" s="32">
        <v>3</v>
      </c>
      <c r="E13" s="31">
        <f t="shared" si="0"/>
        <v>1749.3000000000466</v>
      </c>
      <c r="F13" s="33">
        <v>0</v>
      </c>
      <c r="G13" s="31">
        <f t="shared" si="1"/>
        <v>568744.29</v>
      </c>
      <c r="H13" s="32">
        <v>3</v>
      </c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 s="28" customFormat="1" ht="11.25" customHeight="1" outlineLevel="2" x14ac:dyDescent="0.2">
      <c r="A14" s="29"/>
      <c r="B14" s="30" t="s">
        <v>116</v>
      </c>
      <c r="C14" s="31">
        <v>377996.66</v>
      </c>
      <c r="D14" s="32">
        <v>2</v>
      </c>
      <c r="E14" s="31">
        <f t="shared" si="0"/>
        <v>1166.2000000000116</v>
      </c>
      <c r="F14" s="33">
        <v>0</v>
      </c>
      <c r="G14" s="31">
        <f t="shared" si="1"/>
        <v>379162.86</v>
      </c>
      <c r="H14" s="32">
        <v>2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 s="28" customFormat="1" ht="11.25" customHeight="1" outlineLevel="2" x14ac:dyDescent="0.2">
      <c r="A15" s="29"/>
      <c r="B15" s="30" t="s">
        <v>117</v>
      </c>
      <c r="C15" s="31">
        <v>566994.99</v>
      </c>
      <c r="D15" s="32">
        <v>3</v>
      </c>
      <c r="E15" s="31">
        <f t="shared" si="0"/>
        <v>1749.3000000000466</v>
      </c>
      <c r="F15" s="33">
        <v>0</v>
      </c>
      <c r="G15" s="31">
        <f t="shared" si="1"/>
        <v>568744.29</v>
      </c>
      <c r="H15" s="32">
        <v>3</v>
      </c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 s="28" customFormat="1" ht="11.25" customHeight="1" outlineLevel="1" x14ac:dyDescent="0.2">
      <c r="A16" s="20"/>
      <c r="B16" s="30" t="s">
        <v>118</v>
      </c>
      <c r="C16" s="31">
        <v>377996.66</v>
      </c>
      <c r="D16" s="32">
        <v>2</v>
      </c>
      <c r="E16" s="31">
        <f t="shared" si="0"/>
        <v>1166.2000000000116</v>
      </c>
      <c r="F16" s="34">
        <v>0</v>
      </c>
      <c r="G16" s="31">
        <f t="shared" si="1"/>
        <v>379162.86</v>
      </c>
      <c r="H16" s="32">
        <v>2</v>
      </c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s="28" customFormat="1" ht="11.25" customHeight="1" outlineLevel="2" x14ac:dyDescent="0.2">
      <c r="A17" s="29"/>
      <c r="B17" s="30" t="s">
        <v>119</v>
      </c>
      <c r="C17" s="31">
        <v>566994.99</v>
      </c>
      <c r="D17" s="32">
        <v>3</v>
      </c>
      <c r="E17" s="31">
        <f t="shared" si="0"/>
        <v>1749.3000000000466</v>
      </c>
      <c r="F17" s="33">
        <v>0</v>
      </c>
      <c r="G17" s="31">
        <f t="shared" si="1"/>
        <v>568744.29</v>
      </c>
      <c r="H17" s="32">
        <v>3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s="28" customFormat="1" ht="11.25" customHeight="1" outlineLevel="2" x14ac:dyDescent="0.2">
      <c r="A18" s="29"/>
      <c r="B18" s="30" t="s">
        <v>120</v>
      </c>
      <c r="C18" s="31">
        <v>377996.66</v>
      </c>
      <c r="D18" s="32">
        <v>2</v>
      </c>
      <c r="E18" s="31">
        <f t="shared" si="0"/>
        <v>1166.2000000000116</v>
      </c>
      <c r="F18" s="33">
        <v>0</v>
      </c>
      <c r="G18" s="31">
        <f t="shared" si="1"/>
        <v>379162.86</v>
      </c>
      <c r="H18" s="32">
        <v>2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s="28" customFormat="1" ht="11.25" customHeight="1" outlineLevel="1" x14ac:dyDescent="0.2">
      <c r="A19" s="41">
        <v>560020</v>
      </c>
      <c r="B19" s="246" t="s">
        <v>121</v>
      </c>
      <c r="C19" s="246"/>
      <c r="D19" s="246"/>
      <c r="E19" s="246"/>
      <c r="F19" s="246"/>
      <c r="G19" s="246"/>
      <c r="H19" s="246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 s="28" customFormat="1" outlineLevel="2" x14ac:dyDescent="0.2">
      <c r="A20" s="29"/>
      <c r="B20" s="21" t="s">
        <v>108</v>
      </c>
      <c r="C20" s="22">
        <v>65204423.850000001</v>
      </c>
      <c r="D20" s="23">
        <v>345</v>
      </c>
      <c r="E20" s="24">
        <f>G20-C20</f>
        <v>201169.49999999255</v>
      </c>
      <c r="F20" s="25">
        <v>0</v>
      </c>
      <c r="G20" s="26">
        <f>SUM(G21:G32)</f>
        <v>65405593.349999994</v>
      </c>
      <c r="H20" s="23">
        <v>345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 s="28" customFormat="1" ht="11.25" customHeight="1" outlineLevel="2" x14ac:dyDescent="0.2">
      <c r="A21" s="29"/>
      <c r="B21" s="30" t="s">
        <v>109</v>
      </c>
      <c r="C21" s="31">
        <v>5480951.5700000003</v>
      </c>
      <c r="D21" s="32">
        <v>29</v>
      </c>
      <c r="E21" s="31">
        <f t="shared" ref="E21:E32" si="2">G21-C21</f>
        <v>16909.899999999441</v>
      </c>
      <c r="F21" s="33">
        <v>0</v>
      </c>
      <c r="G21" s="31">
        <f>189581.43*D21</f>
        <v>5497861.4699999997</v>
      </c>
      <c r="H21" s="32">
        <v>29</v>
      </c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s="28" customFormat="1" ht="11.25" customHeight="1" outlineLevel="2" x14ac:dyDescent="0.2">
      <c r="A22" s="29"/>
      <c r="B22" s="30" t="s">
        <v>110</v>
      </c>
      <c r="C22" s="31">
        <v>5480951.5700000003</v>
      </c>
      <c r="D22" s="32">
        <v>29</v>
      </c>
      <c r="E22" s="31">
        <f t="shared" si="2"/>
        <v>16909.899999999441</v>
      </c>
      <c r="F22" s="33">
        <v>0</v>
      </c>
      <c r="G22" s="31">
        <f t="shared" ref="G22:G32" si="3">189581.43*D22</f>
        <v>5497861.4699999997</v>
      </c>
      <c r="H22" s="32">
        <v>29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s="28" customFormat="1" ht="11.25" customHeight="1" outlineLevel="1" x14ac:dyDescent="0.2">
      <c r="A23" s="20"/>
      <c r="B23" s="30" t="s">
        <v>111</v>
      </c>
      <c r="C23" s="31">
        <v>5480951.5700000003</v>
      </c>
      <c r="D23" s="32">
        <v>29</v>
      </c>
      <c r="E23" s="31">
        <f t="shared" si="2"/>
        <v>16909.899999999441</v>
      </c>
      <c r="F23" s="33">
        <v>0</v>
      </c>
      <c r="G23" s="31">
        <f t="shared" si="3"/>
        <v>5497861.4699999997</v>
      </c>
      <c r="H23" s="32">
        <v>29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 s="28" customFormat="1" ht="11.25" customHeight="1" outlineLevel="2" x14ac:dyDescent="0.2">
      <c r="A24" s="29"/>
      <c r="B24" s="30" t="s">
        <v>112</v>
      </c>
      <c r="C24" s="31">
        <v>5480951.5700000003</v>
      </c>
      <c r="D24" s="32">
        <v>29</v>
      </c>
      <c r="E24" s="31">
        <f t="shared" si="2"/>
        <v>16909.899999999441</v>
      </c>
      <c r="F24" s="34">
        <v>0</v>
      </c>
      <c r="G24" s="31">
        <f t="shared" si="3"/>
        <v>5497861.4699999997</v>
      </c>
      <c r="H24" s="32">
        <v>29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s="28" customFormat="1" ht="11.25" customHeight="1" outlineLevel="2" x14ac:dyDescent="0.2">
      <c r="A25" s="29"/>
      <c r="B25" s="30" t="s">
        <v>113</v>
      </c>
      <c r="C25" s="31">
        <v>5480951.5700000003</v>
      </c>
      <c r="D25" s="32">
        <v>29</v>
      </c>
      <c r="E25" s="31">
        <f t="shared" si="2"/>
        <v>16909.899999999441</v>
      </c>
      <c r="F25" s="33">
        <v>0</v>
      </c>
      <c r="G25" s="31">
        <f t="shared" si="3"/>
        <v>5497861.4699999997</v>
      </c>
      <c r="H25" s="32">
        <v>29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s="28" customFormat="1" ht="11.25" customHeight="1" outlineLevel="2" x14ac:dyDescent="0.2">
      <c r="A26" s="29"/>
      <c r="B26" s="30" t="s">
        <v>114</v>
      </c>
      <c r="C26" s="31">
        <v>5480951.5700000003</v>
      </c>
      <c r="D26" s="32">
        <v>29</v>
      </c>
      <c r="E26" s="31">
        <f t="shared" si="2"/>
        <v>16909.899999999441</v>
      </c>
      <c r="F26" s="33">
        <v>0</v>
      </c>
      <c r="G26" s="31">
        <f t="shared" si="3"/>
        <v>5497861.4699999997</v>
      </c>
      <c r="H26" s="32">
        <v>29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s="28" customFormat="1" ht="11.25" customHeight="1" outlineLevel="1" x14ac:dyDescent="0.2">
      <c r="A27" s="20"/>
      <c r="B27" s="30" t="s">
        <v>115</v>
      </c>
      <c r="C27" s="31">
        <v>5480951.5700000003</v>
      </c>
      <c r="D27" s="32">
        <v>29</v>
      </c>
      <c r="E27" s="31">
        <f t="shared" si="2"/>
        <v>16909.899999999441</v>
      </c>
      <c r="F27" s="33">
        <v>0</v>
      </c>
      <c r="G27" s="31">
        <f t="shared" si="3"/>
        <v>5497861.4699999997</v>
      </c>
      <c r="H27" s="32">
        <v>29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s="28" customFormat="1" ht="11.25" customHeight="1" outlineLevel="2" x14ac:dyDescent="0.2">
      <c r="A28" s="29"/>
      <c r="B28" s="30" t="s">
        <v>116</v>
      </c>
      <c r="C28" s="31">
        <v>5291953.24</v>
      </c>
      <c r="D28" s="32">
        <v>28</v>
      </c>
      <c r="E28" s="31">
        <f t="shared" si="2"/>
        <v>16326.799999999814</v>
      </c>
      <c r="F28" s="33">
        <v>0</v>
      </c>
      <c r="G28" s="31">
        <f t="shared" si="3"/>
        <v>5308280.04</v>
      </c>
      <c r="H28" s="32">
        <v>28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s="28" customFormat="1" ht="11.25" customHeight="1" outlineLevel="2" x14ac:dyDescent="0.2">
      <c r="A29" s="29"/>
      <c r="B29" s="30" t="s">
        <v>117</v>
      </c>
      <c r="C29" s="31">
        <v>5480951.5700000003</v>
      </c>
      <c r="D29" s="32">
        <v>29</v>
      </c>
      <c r="E29" s="31">
        <f t="shared" si="2"/>
        <v>16909.899999999441</v>
      </c>
      <c r="F29" s="33">
        <v>0</v>
      </c>
      <c r="G29" s="31">
        <f t="shared" si="3"/>
        <v>5497861.4699999997</v>
      </c>
      <c r="H29" s="32">
        <v>29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19" s="28" customFormat="1" ht="11.25" customHeight="1" outlineLevel="2" x14ac:dyDescent="0.2">
      <c r="A30" s="29"/>
      <c r="B30" s="30" t="s">
        <v>118</v>
      </c>
      <c r="C30" s="31">
        <v>5291953.24</v>
      </c>
      <c r="D30" s="32">
        <v>28</v>
      </c>
      <c r="E30" s="31">
        <f t="shared" si="2"/>
        <v>16326.799999999814</v>
      </c>
      <c r="F30" s="34">
        <v>0</v>
      </c>
      <c r="G30" s="31">
        <f t="shared" si="3"/>
        <v>5308280.04</v>
      </c>
      <c r="H30" s="32">
        <v>28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</row>
    <row r="31" spans="1:19" s="28" customFormat="1" ht="11.25" customHeight="1" outlineLevel="1" x14ac:dyDescent="0.2">
      <c r="A31" s="20"/>
      <c r="B31" s="30" t="s">
        <v>119</v>
      </c>
      <c r="C31" s="31">
        <v>5480951.5700000003</v>
      </c>
      <c r="D31" s="32">
        <v>29</v>
      </c>
      <c r="E31" s="31">
        <f t="shared" si="2"/>
        <v>16909.899999999441</v>
      </c>
      <c r="F31" s="33">
        <v>0</v>
      </c>
      <c r="G31" s="31">
        <f t="shared" si="3"/>
        <v>5497861.4699999997</v>
      </c>
      <c r="H31" s="32">
        <v>29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1:19" s="28" customFormat="1" ht="11.25" customHeight="1" outlineLevel="2" x14ac:dyDescent="0.2">
      <c r="A32" s="29"/>
      <c r="B32" s="30" t="s">
        <v>120</v>
      </c>
      <c r="C32" s="31">
        <v>5291953.24</v>
      </c>
      <c r="D32" s="32">
        <v>28</v>
      </c>
      <c r="E32" s="31">
        <f t="shared" si="2"/>
        <v>16326.799999999814</v>
      </c>
      <c r="F32" s="33">
        <v>0</v>
      </c>
      <c r="G32" s="31">
        <f t="shared" si="3"/>
        <v>5308280.04</v>
      </c>
      <c r="H32" s="32">
        <v>28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s="28" customFormat="1" ht="11.25" customHeight="1" outlineLevel="2" x14ac:dyDescent="0.2">
      <c r="A33" s="41">
        <v>560001</v>
      </c>
      <c r="B33" s="247" t="s">
        <v>122</v>
      </c>
      <c r="C33" s="247"/>
      <c r="D33" s="247"/>
      <c r="E33" s="247"/>
      <c r="F33" s="247"/>
      <c r="G33" s="247"/>
      <c r="H33" s="24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s="28" customFormat="1" outlineLevel="2" x14ac:dyDescent="0.2">
      <c r="A34" s="29"/>
      <c r="B34" s="21" t="s">
        <v>123</v>
      </c>
      <c r="C34" s="22">
        <v>1607782.5</v>
      </c>
      <c r="D34" s="23">
        <v>15</v>
      </c>
      <c r="E34" s="24">
        <f>G34-C34</f>
        <v>-44254.650000000373</v>
      </c>
      <c r="F34" s="25">
        <v>0</v>
      </c>
      <c r="G34" s="26">
        <f>SUM(G35:G46)</f>
        <v>1563527.8499999996</v>
      </c>
      <c r="H34" s="23">
        <v>15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 s="28" customFormat="1" ht="11.25" customHeight="1" outlineLevel="2" x14ac:dyDescent="0.2">
      <c r="A35" s="29"/>
      <c r="B35" s="30" t="s">
        <v>109</v>
      </c>
      <c r="C35" s="31">
        <v>107185.5</v>
      </c>
      <c r="D35" s="32">
        <v>1</v>
      </c>
      <c r="E35" s="31">
        <f t="shared" ref="E35:E46" si="4">G35-C35</f>
        <v>-2950.3099999999977</v>
      </c>
      <c r="F35" s="33">
        <v>0</v>
      </c>
      <c r="G35" s="31">
        <f>104235.19*D35</f>
        <v>104235.19</v>
      </c>
      <c r="H35" s="32">
        <v>1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s="28" customFormat="1" ht="11.25" customHeight="1" outlineLevel="2" x14ac:dyDescent="0.2">
      <c r="A36" s="29"/>
      <c r="B36" s="30" t="s">
        <v>110</v>
      </c>
      <c r="C36" s="31">
        <v>107185.5</v>
      </c>
      <c r="D36" s="32">
        <v>1</v>
      </c>
      <c r="E36" s="31">
        <f t="shared" si="4"/>
        <v>-2950.3099999999977</v>
      </c>
      <c r="F36" s="33">
        <v>0</v>
      </c>
      <c r="G36" s="31">
        <f t="shared" ref="G36:G46" si="5">104235.19*D36</f>
        <v>104235.19</v>
      </c>
      <c r="H36" s="32">
        <v>1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s="28" customFormat="1" ht="11.25" customHeight="1" outlineLevel="2" x14ac:dyDescent="0.2">
      <c r="A37" s="29"/>
      <c r="B37" s="30" t="s">
        <v>111</v>
      </c>
      <c r="C37" s="31">
        <v>107185.5</v>
      </c>
      <c r="D37" s="32">
        <v>1</v>
      </c>
      <c r="E37" s="31">
        <f t="shared" si="4"/>
        <v>-2950.3099999999977</v>
      </c>
      <c r="F37" s="33">
        <v>0</v>
      </c>
      <c r="G37" s="31">
        <f t="shared" si="5"/>
        <v>104235.19</v>
      </c>
      <c r="H37" s="32">
        <v>1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s="28" customFormat="1" ht="11.25" customHeight="1" outlineLevel="2" x14ac:dyDescent="0.2">
      <c r="A38" s="29"/>
      <c r="B38" s="30" t="s">
        <v>112</v>
      </c>
      <c r="C38" s="31">
        <v>107185.5</v>
      </c>
      <c r="D38" s="32">
        <v>1</v>
      </c>
      <c r="E38" s="31">
        <f t="shared" si="4"/>
        <v>-2950.3099999999977</v>
      </c>
      <c r="F38" s="34">
        <v>0</v>
      </c>
      <c r="G38" s="31">
        <f t="shared" si="5"/>
        <v>104235.19</v>
      </c>
      <c r="H38" s="32">
        <v>1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s="28" customFormat="1" ht="11.25" customHeight="1" outlineLevel="2" x14ac:dyDescent="0.2">
      <c r="A39" s="29"/>
      <c r="B39" s="30" t="s">
        <v>113</v>
      </c>
      <c r="C39" s="31">
        <v>107185.5</v>
      </c>
      <c r="D39" s="32">
        <v>1</v>
      </c>
      <c r="E39" s="31">
        <f t="shared" si="4"/>
        <v>-2950.3099999999977</v>
      </c>
      <c r="F39" s="33">
        <v>0</v>
      </c>
      <c r="G39" s="31">
        <f t="shared" si="5"/>
        <v>104235.19</v>
      </c>
      <c r="H39" s="32">
        <v>1</v>
      </c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1:19" s="28" customFormat="1" ht="11.25" customHeight="1" outlineLevel="1" x14ac:dyDescent="0.2">
      <c r="A40" s="20"/>
      <c r="B40" s="30" t="s">
        <v>114</v>
      </c>
      <c r="C40" s="31">
        <v>107185.5</v>
      </c>
      <c r="D40" s="32">
        <v>1</v>
      </c>
      <c r="E40" s="31">
        <f t="shared" si="4"/>
        <v>-2950.3099999999977</v>
      </c>
      <c r="F40" s="33">
        <v>0</v>
      </c>
      <c r="G40" s="31">
        <f t="shared" si="5"/>
        <v>104235.19</v>
      </c>
      <c r="H40" s="32">
        <v>1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s="28" customFormat="1" ht="11.25" customHeight="1" outlineLevel="2" x14ac:dyDescent="0.2">
      <c r="A41" s="29"/>
      <c r="B41" s="30" t="s">
        <v>115</v>
      </c>
      <c r="C41" s="31">
        <v>214371</v>
      </c>
      <c r="D41" s="32">
        <v>2</v>
      </c>
      <c r="E41" s="31">
        <f t="shared" si="4"/>
        <v>-5900.6199999999953</v>
      </c>
      <c r="F41" s="33">
        <v>0</v>
      </c>
      <c r="G41" s="31">
        <f t="shared" si="5"/>
        <v>208470.38</v>
      </c>
      <c r="H41" s="32">
        <v>2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s="28" customFormat="1" ht="11.25" customHeight="1" outlineLevel="2" x14ac:dyDescent="0.2">
      <c r="A42" s="29"/>
      <c r="B42" s="30" t="s">
        <v>116</v>
      </c>
      <c r="C42" s="31">
        <v>107185.5</v>
      </c>
      <c r="D42" s="32">
        <v>1</v>
      </c>
      <c r="E42" s="31">
        <f t="shared" si="4"/>
        <v>-2950.3099999999977</v>
      </c>
      <c r="F42" s="33">
        <v>0</v>
      </c>
      <c r="G42" s="31">
        <f t="shared" si="5"/>
        <v>104235.19</v>
      </c>
      <c r="H42" s="32">
        <v>1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s="28" customFormat="1" ht="11.25" customHeight="1" outlineLevel="2" x14ac:dyDescent="0.2">
      <c r="A43" s="29"/>
      <c r="B43" s="30" t="s">
        <v>117</v>
      </c>
      <c r="C43" s="31">
        <v>214371</v>
      </c>
      <c r="D43" s="32">
        <v>2</v>
      </c>
      <c r="E43" s="31">
        <f t="shared" si="4"/>
        <v>-5900.6199999999953</v>
      </c>
      <c r="F43" s="33">
        <v>0</v>
      </c>
      <c r="G43" s="31">
        <f t="shared" si="5"/>
        <v>208470.38</v>
      </c>
      <c r="H43" s="32">
        <v>2</v>
      </c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</row>
    <row r="44" spans="1:19" s="28" customFormat="1" ht="11.25" customHeight="1" outlineLevel="2" x14ac:dyDescent="0.2">
      <c r="A44" s="29"/>
      <c r="B44" s="30" t="s">
        <v>118</v>
      </c>
      <c r="C44" s="31">
        <v>107185.5</v>
      </c>
      <c r="D44" s="32">
        <v>1</v>
      </c>
      <c r="E44" s="31">
        <f t="shared" si="4"/>
        <v>-2950.3099999999977</v>
      </c>
      <c r="F44" s="34">
        <v>0</v>
      </c>
      <c r="G44" s="31">
        <f t="shared" si="5"/>
        <v>104235.19</v>
      </c>
      <c r="H44" s="32">
        <v>1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s="28" customFormat="1" ht="11.25" customHeight="1" outlineLevel="1" x14ac:dyDescent="0.2">
      <c r="A45" s="20"/>
      <c r="B45" s="30" t="s">
        <v>119</v>
      </c>
      <c r="C45" s="31">
        <v>214371</v>
      </c>
      <c r="D45" s="32">
        <v>2</v>
      </c>
      <c r="E45" s="31">
        <f t="shared" si="4"/>
        <v>-5900.6199999999953</v>
      </c>
      <c r="F45" s="33">
        <v>0</v>
      </c>
      <c r="G45" s="31">
        <f t="shared" si="5"/>
        <v>208470.38</v>
      </c>
      <c r="H45" s="32">
        <v>2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s="28" customFormat="1" ht="11.25" customHeight="1" outlineLevel="2" x14ac:dyDescent="0.2">
      <c r="A46" s="29"/>
      <c r="B46" s="30" t="s">
        <v>120</v>
      </c>
      <c r="C46" s="31">
        <v>107185.5</v>
      </c>
      <c r="D46" s="32">
        <v>1</v>
      </c>
      <c r="E46" s="31">
        <f t="shared" si="4"/>
        <v>-2950.3099999999977</v>
      </c>
      <c r="F46" s="33">
        <v>0</v>
      </c>
      <c r="G46" s="31">
        <f t="shared" si="5"/>
        <v>104235.19</v>
      </c>
      <c r="H46" s="32">
        <v>1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s="28" customFormat="1" outlineLevel="2" x14ac:dyDescent="0.2">
      <c r="A47" s="35"/>
      <c r="B47" s="44" t="s">
        <v>108</v>
      </c>
      <c r="C47" s="45">
        <v>39689649.299999997</v>
      </c>
      <c r="D47" s="46">
        <v>210</v>
      </c>
      <c r="E47" s="36">
        <f>G47-C47</f>
        <v>122451</v>
      </c>
      <c r="F47" s="37">
        <v>0</v>
      </c>
      <c r="G47" s="47">
        <f>SUM(G48:G59)</f>
        <v>39812100.299999997</v>
      </c>
      <c r="H47" s="46">
        <v>210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s="28" customFormat="1" ht="11.25" customHeight="1" outlineLevel="2" x14ac:dyDescent="0.2">
      <c r="A48" s="29"/>
      <c r="B48" s="30" t="s">
        <v>109</v>
      </c>
      <c r="C48" s="31">
        <v>3401969.94</v>
      </c>
      <c r="D48" s="32">
        <v>18</v>
      </c>
      <c r="E48" s="31">
        <f t="shared" ref="E48:E59" si="6">G48-C48</f>
        <v>10495.799999999814</v>
      </c>
      <c r="F48" s="33">
        <v>0</v>
      </c>
      <c r="G48" s="31">
        <f>189581.43*D48</f>
        <v>3412465.7399999998</v>
      </c>
      <c r="H48" s="32">
        <v>18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 s="28" customFormat="1" ht="11.25" customHeight="1" outlineLevel="2" x14ac:dyDescent="0.2">
      <c r="A49" s="29"/>
      <c r="B49" s="30" t="s">
        <v>110</v>
      </c>
      <c r="C49" s="31">
        <v>3401969.94</v>
      </c>
      <c r="D49" s="32">
        <v>18</v>
      </c>
      <c r="E49" s="31">
        <f t="shared" si="6"/>
        <v>10495.799999999814</v>
      </c>
      <c r="F49" s="33">
        <v>0</v>
      </c>
      <c r="G49" s="31">
        <f t="shared" ref="G49:G59" si="7">189581.43*D49</f>
        <v>3412465.7399999998</v>
      </c>
      <c r="H49" s="32">
        <v>18</v>
      </c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</row>
    <row r="50" spans="1:19" s="28" customFormat="1" ht="11.25" customHeight="1" outlineLevel="1" x14ac:dyDescent="0.2">
      <c r="A50" s="20"/>
      <c r="B50" s="30" t="s">
        <v>111</v>
      </c>
      <c r="C50" s="31">
        <v>3212971.61</v>
      </c>
      <c r="D50" s="32">
        <v>17</v>
      </c>
      <c r="E50" s="31">
        <f t="shared" si="6"/>
        <v>9912.7000000001863</v>
      </c>
      <c r="F50" s="33">
        <v>0</v>
      </c>
      <c r="G50" s="31">
        <f t="shared" si="7"/>
        <v>3222884.31</v>
      </c>
      <c r="H50" s="32">
        <v>17</v>
      </c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</row>
    <row r="51" spans="1:19" s="28" customFormat="1" ht="11.25" customHeight="1" outlineLevel="2" x14ac:dyDescent="0.2">
      <c r="A51" s="29"/>
      <c r="B51" s="30" t="s">
        <v>112</v>
      </c>
      <c r="C51" s="31">
        <v>3212971.61</v>
      </c>
      <c r="D51" s="32">
        <v>17</v>
      </c>
      <c r="E51" s="31">
        <f t="shared" si="6"/>
        <v>9912.7000000001863</v>
      </c>
      <c r="F51" s="34">
        <v>0</v>
      </c>
      <c r="G51" s="31">
        <f t="shared" si="7"/>
        <v>3222884.31</v>
      </c>
      <c r="H51" s="32">
        <v>17</v>
      </c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</row>
    <row r="52" spans="1:19" s="28" customFormat="1" ht="11.25" customHeight="1" outlineLevel="2" x14ac:dyDescent="0.2">
      <c r="A52" s="29"/>
      <c r="B52" s="30" t="s">
        <v>113</v>
      </c>
      <c r="C52" s="31">
        <v>3401969.94</v>
      </c>
      <c r="D52" s="32">
        <v>18</v>
      </c>
      <c r="E52" s="31">
        <f t="shared" si="6"/>
        <v>10495.799999999814</v>
      </c>
      <c r="F52" s="33">
        <v>0</v>
      </c>
      <c r="G52" s="31">
        <f t="shared" si="7"/>
        <v>3412465.7399999998</v>
      </c>
      <c r="H52" s="32">
        <v>18</v>
      </c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</row>
    <row r="53" spans="1:19" s="28" customFormat="1" ht="11.25" customHeight="1" outlineLevel="2" x14ac:dyDescent="0.2">
      <c r="A53" s="29"/>
      <c r="B53" s="30" t="s">
        <v>114</v>
      </c>
      <c r="C53" s="31">
        <v>3212971.61</v>
      </c>
      <c r="D53" s="32">
        <v>17</v>
      </c>
      <c r="E53" s="31">
        <f t="shared" si="6"/>
        <v>9912.7000000001863</v>
      </c>
      <c r="F53" s="33">
        <v>0</v>
      </c>
      <c r="G53" s="31">
        <f t="shared" si="7"/>
        <v>3222884.31</v>
      </c>
      <c r="H53" s="32">
        <v>17</v>
      </c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</row>
    <row r="54" spans="1:19" s="28" customFormat="1" outlineLevel="1" x14ac:dyDescent="0.2">
      <c r="A54" s="20"/>
      <c r="B54" s="30" t="s">
        <v>115</v>
      </c>
      <c r="C54" s="31">
        <v>3401969.94</v>
      </c>
      <c r="D54" s="32">
        <v>18</v>
      </c>
      <c r="E54" s="31">
        <f t="shared" si="6"/>
        <v>10495.799999999814</v>
      </c>
      <c r="F54" s="33">
        <v>0</v>
      </c>
      <c r="G54" s="31">
        <f t="shared" si="7"/>
        <v>3412465.7399999998</v>
      </c>
      <c r="H54" s="32">
        <v>18</v>
      </c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</row>
    <row r="55" spans="1:19" s="28" customFormat="1" ht="11.25" customHeight="1" outlineLevel="2" x14ac:dyDescent="0.2">
      <c r="A55" s="29"/>
      <c r="B55" s="30" t="s">
        <v>116</v>
      </c>
      <c r="C55" s="31">
        <v>3212971.61</v>
      </c>
      <c r="D55" s="32">
        <v>17</v>
      </c>
      <c r="E55" s="31">
        <f t="shared" si="6"/>
        <v>9912.7000000001863</v>
      </c>
      <c r="F55" s="33">
        <v>0</v>
      </c>
      <c r="G55" s="31">
        <f t="shared" si="7"/>
        <v>3222884.31</v>
      </c>
      <c r="H55" s="32">
        <v>17</v>
      </c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</row>
    <row r="56" spans="1:19" s="28" customFormat="1" ht="11.25" customHeight="1" outlineLevel="2" x14ac:dyDescent="0.2">
      <c r="A56" s="29"/>
      <c r="B56" s="30" t="s">
        <v>117</v>
      </c>
      <c r="C56" s="31">
        <v>3401969.94</v>
      </c>
      <c r="D56" s="32">
        <v>18</v>
      </c>
      <c r="E56" s="31">
        <f t="shared" si="6"/>
        <v>10495.799999999814</v>
      </c>
      <c r="F56" s="33">
        <v>0</v>
      </c>
      <c r="G56" s="31">
        <f t="shared" si="7"/>
        <v>3412465.7399999998</v>
      </c>
      <c r="H56" s="32">
        <v>18</v>
      </c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</row>
    <row r="57" spans="1:19" s="28" customFormat="1" ht="11.25" customHeight="1" outlineLevel="2" x14ac:dyDescent="0.2">
      <c r="A57" s="29"/>
      <c r="B57" s="30" t="s">
        <v>118</v>
      </c>
      <c r="C57" s="31">
        <v>3212971.61</v>
      </c>
      <c r="D57" s="32">
        <v>17</v>
      </c>
      <c r="E57" s="31">
        <f t="shared" si="6"/>
        <v>9912.7000000001863</v>
      </c>
      <c r="F57" s="34">
        <v>0</v>
      </c>
      <c r="G57" s="31">
        <f t="shared" si="7"/>
        <v>3222884.31</v>
      </c>
      <c r="H57" s="32">
        <v>17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s="28" customFormat="1" ht="11.25" customHeight="1" outlineLevel="2" x14ac:dyDescent="0.2">
      <c r="A58" s="29"/>
      <c r="B58" s="30" t="s">
        <v>119</v>
      </c>
      <c r="C58" s="31">
        <v>3401969.94</v>
      </c>
      <c r="D58" s="32">
        <v>18</v>
      </c>
      <c r="E58" s="31">
        <f t="shared" si="6"/>
        <v>10495.799999999814</v>
      </c>
      <c r="F58" s="33">
        <v>0</v>
      </c>
      <c r="G58" s="31">
        <f t="shared" si="7"/>
        <v>3412465.7399999998</v>
      </c>
      <c r="H58" s="32">
        <v>18</v>
      </c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</row>
    <row r="59" spans="1:19" s="28" customFormat="1" ht="14.25" customHeight="1" outlineLevel="1" x14ac:dyDescent="0.2">
      <c r="A59" s="20"/>
      <c r="B59" s="30" t="s">
        <v>120</v>
      </c>
      <c r="C59" s="31">
        <v>3212971.61</v>
      </c>
      <c r="D59" s="32">
        <v>17</v>
      </c>
      <c r="E59" s="31">
        <f t="shared" si="6"/>
        <v>9912.7000000001863</v>
      </c>
      <c r="F59" s="33">
        <v>0</v>
      </c>
      <c r="G59" s="31">
        <f t="shared" si="7"/>
        <v>3222884.31</v>
      </c>
      <c r="H59" s="32">
        <v>17</v>
      </c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</row>
    <row r="60" spans="1:19" s="28" customFormat="1" ht="14.25" customHeight="1" outlineLevel="1" x14ac:dyDescent="0.2">
      <c r="A60" s="248" t="s">
        <v>124</v>
      </c>
      <c r="B60" s="249"/>
      <c r="C60" s="42">
        <f t="shared" ref="C60:H60" si="8">C6+C20+C34+C47</f>
        <v>112171805.55</v>
      </c>
      <c r="D60" s="43">
        <f t="shared" si="8"/>
        <v>600</v>
      </c>
      <c r="E60" s="42">
        <f t="shared" si="8"/>
        <v>296858.84999999218</v>
      </c>
      <c r="F60" s="43">
        <f t="shared" si="8"/>
        <v>0</v>
      </c>
      <c r="G60" s="42">
        <f t="shared" si="8"/>
        <v>112468664.39999999</v>
      </c>
      <c r="H60" s="43">
        <f t="shared" si="8"/>
        <v>600</v>
      </c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</row>
    <row r="61" spans="1:19" s="28" customFormat="1" outlineLevel="2" x14ac:dyDescent="0.2">
      <c r="A61" s="48"/>
      <c r="B61" s="49" t="s">
        <v>125</v>
      </c>
      <c r="C61" s="50">
        <v>69021341.299999997</v>
      </c>
      <c r="D61" s="51">
        <v>526</v>
      </c>
      <c r="E61" s="52">
        <f>-E60</f>
        <v>-296858.84999999218</v>
      </c>
      <c r="F61" s="53">
        <v>0</v>
      </c>
      <c r="G61" s="52">
        <f>C61+E61</f>
        <v>68724482.450000003</v>
      </c>
      <c r="H61" s="53">
        <v>526</v>
      </c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</row>
    <row r="62" spans="1:19" x14ac:dyDescent="0.2">
      <c r="F62" s="39"/>
      <c r="G62" s="39"/>
      <c r="H62" s="39"/>
    </row>
  </sheetData>
  <mergeCells count="11">
    <mergeCell ref="B5:H5"/>
    <mergeCell ref="B19:H19"/>
    <mergeCell ref="B33:H33"/>
    <mergeCell ref="A60:B60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BreakPreview" zoomScale="130" zoomScaleNormal="100" zoomScaleSheetLayoutView="130" workbookViewId="0">
      <pane xSplit="3" ySplit="4" topLeftCell="D20" activePane="bottomRight" state="frozen"/>
      <selection pane="topRight" activeCell="D1" sqref="D1"/>
      <selection pane="bottomLeft" activeCell="A5" sqref="A5"/>
      <selection pane="bottomRight" activeCell="E30" sqref="E30"/>
    </sheetView>
  </sheetViews>
  <sheetFormatPr defaultRowHeight="11.25" x14ac:dyDescent="0.2"/>
  <cols>
    <col min="1" max="1" width="10.5" customWidth="1"/>
    <col min="2" max="2" width="33.5" customWidth="1"/>
    <col min="3" max="3" width="21.6640625" customWidth="1"/>
    <col min="4" max="4" width="29.5" customWidth="1"/>
    <col min="5" max="256" width="10.6640625" customWidth="1"/>
    <col min="257" max="257" width="10.5" customWidth="1"/>
    <col min="258" max="258" width="55.6640625" customWidth="1"/>
    <col min="259" max="259" width="21.6640625" customWidth="1"/>
    <col min="260" max="260" width="29.5" customWidth="1"/>
    <col min="261" max="512" width="10.6640625" customWidth="1"/>
    <col min="513" max="513" width="10.5" customWidth="1"/>
    <col min="514" max="514" width="55.6640625" customWidth="1"/>
    <col min="515" max="515" width="21.6640625" customWidth="1"/>
    <col min="516" max="516" width="29.5" customWidth="1"/>
    <col min="517" max="768" width="10.6640625" customWidth="1"/>
    <col min="769" max="769" width="10.5" customWidth="1"/>
    <col min="770" max="770" width="55.6640625" customWidth="1"/>
    <col min="771" max="771" width="21.6640625" customWidth="1"/>
    <col min="772" max="772" width="29.5" customWidth="1"/>
    <col min="773" max="1024" width="10.6640625" customWidth="1"/>
    <col min="1025" max="1025" width="10.5" customWidth="1"/>
    <col min="1026" max="1026" width="55.6640625" customWidth="1"/>
    <col min="1027" max="1027" width="21.6640625" customWidth="1"/>
    <col min="1028" max="1028" width="29.5" customWidth="1"/>
    <col min="1029" max="1280" width="10.6640625" customWidth="1"/>
    <col min="1281" max="1281" width="10.5" customWidth="1"/>
    <col min="1282" max="1282" width="55.6640625" customWidth="1"/>
    <col min="1283" max="1283" width="21.6640625" customWidth="1"/>
    <col min="1284" max="1284" width="29.5" customWidth="1"/>
    <col min="1285" max="1536" width="10.6640625" customWidth="1"/>
    <col min="1537" max="1537" width="10.5" customWidth="1"/>
    <col min="1538" max="1538" width="55.6640625" customWidth="1"/>
    <col min="1539" max="1539" width="21.6640625" customWidth="1"/>
    <col min="1540" max="1540" width="29.5" customWidth="1"/>
    <col min="1541" max="1792" width="10.6640625" customWidth="1"/>
    <col min="1793" max="1793" width="10.5" customWidth="1"/>
    <col min="1794" max="1794" width="55.6640625" customWidth="1"/>
    <col min="1795" max="1795" width="21.6640625" customWidth="1"/>
    <col min="1796" max="1796" width="29.5" customWidth="1"/>
    <col min="1797" max="2048" width="10.6640625" customWidth="1"/>
    <col min="2049" max="2049" width="10.5" customWidth="1"/>
    <col min="2050" max="2050" width="55.6640625" customWidth="1"/>
    <col min="2051" max="2051" width="21.6640625" customWidth="1"/>
    <col min="2052" max="2052" width="29.5" customWidth="1"/>
    <col min="2053" max="2304" width="10.6640625" customWidth="1"/>
    <col min="2305" max="2305" width="10.5" customWidth="1"/>
    <col min="2306" max="2306" width="55.6640625" customWidth="1"/>
    <col min="2307" max="2307" width="21.6640625" customWidth="1"/>
    <col min="2308" max="2308" width="29.5" customWidth="1"/>
    <col min="2309" max="2560" width="10.6640625" customWidth="1"/>
    <col min="2561" max="2561" width="10.5" customWidth="1"/>
    <col min="2562" max="2562" width="55.6640625" customWidth="1"/>
    <col min="2563" max="2563" width="21.6640625" customWidth="1"/>
    <col min="2564" max="2564" width="29.5" customWidth="1"/>
    <col min="2565" max="2816" width="10.6640625" customWidth="1"/>
    <col min="2817" max="2817" width="10.5" customWidth="1"/>
    <col min="2818" max="2818" width="55.6640625" customWidth="1"/>
    <col min="2819" max="2819" width="21.6640625" customWidth="1"/>
    <col min="2820" max="2820" width="29.5" customWidth="1"/>
    <col min="2821" max="3072" width="10.6640625" customWidth="1"/>
    <col min="3073" max="3073" width="10.5" customWidth="1"/>
    <col min="3074" max="3074" width="55.6640625" customWidth="1"/>
    <col min="3075" max="3075" width="21.6640625" customWidth="1"/>
    <col min="3076" max="3076" width="29.5" customWidth="1"/>
    <col min="3077" max="3328" width="10.6640625" customWidth="1"/>
    <col min="3329" max="3329" width="10.5" customWidth="1"/>
    <col min="3330" max="3330" width="55.6640625" customWidth="1"/>
    <col min="3331" max="3331" width="21.6640625" customWidth="1"/>
    <col min="3332" max="3332" width="29.5" customWidth="1"/>
    <col min="3333" max="3584" width="10.6640625" customWidth="1"/>
    <col min="3585" max="3585" width="10.5" customWidth="1"/>
    <col min="3586" max="3586" width="55.6640625" customWidth="1"/>
    <col min="3587" max="3587" width="21.6640625" customWidth="1"/>
    <col min="3588" max="3588" width="29.5" customWidth="1"/>
    <col min="3589" max="3840" width="10.6640625" customWidth="1"/>
    <col min="3841" max="3841" width="10.5" customWidth="1"/>
    <col min="3842" max="3842" width="55.6640625" customWidth="1"/>
    <col min="3843" max="3843" width="21.6640625" customWidth="1"/>
    <col min="3844" max="3844" width="29.5" customWidth="1"/>
    <col min="3845" max="4096" width="10.6640625" customWidth="1"/>
    <col min="4097" max="4097" width="10.5" customWidth="1"/>
    <col min="4098" max="4098" width="55.6640625" customWidth="1"/>
    <col min="4099" max="4099" width="21.6640625" customWidth="1"/>
    <col min="4100" max="4100" width="29.5" customWidth="1"/>
    <col min="4101" max="4352" width="10.6640625" customWidth="1"/>
    <col min="4353" max="4353" width="10.5" customWidth="1"/>
    <col min="4354" max="4354" width="55.6640625" customWidth="1"/>
    <col min="4355" max="4355" width="21.6640625" customWidth="1"/>
    <col min="4356" max="4356" width="29.5" customWidth="1"/>
    <col min="4357" max="4608" width="10.6640625" customWidth="1"/>
    <col min="4609" max="4609" width="10.5" customWidth="1"/>
    <col min="4610" max="4610" width="55.6640625" customWidth="1"/>
    <col min="4611" max="4611" width="21.6640625" customWidth="1"/>
    <col min="4612" max="4612" width="29.5" customWidth="1"/>
    <col min="4613" max="4864" width="10.6640625" customWidth="1"/>
    <col min="4865" max="4865" width="10.5" customWidth="1"/>
    <col min="4866" max="4866" width="55.6640625" customWidth="1"/>
    <col min="4867" max="4867" width="21.6640625" customWidth="1"/>
    <col min="4868" max="4868" width="29.5" customWidth="1"/>
    <col min="4869" max="5120" width="10.6640625" customWidth="1"/>
    <col min="5121" max="5121" width="10.5" customWidth="1"/>
    <col min="5122" max="5122" width="55.6640625" customWidth="1"/>
    <col min="5123" max="5123" width="21.6640625" customWidth="1"/>
    <col min="5124" max="5124" width="29.5" customWidth="1"/>
    <col min="5125" max="5376" width="10.6640625" customWidth="1"/>
    <col min="5377" max="5377" width="10.5" customWidth="1"/>
    <col min="5378" max="5378" width="55.6640625" customWidth="1"/>
    <col min="5379" max="5379" width="21.6640625" customWidth="1"/>
    <col min="5380" max="5380" width="29.5" customWidth="1"/>
    <col min="5381" max="5632" width="10.6640625" customWidth="1"/>
    <col min="5633" max="5633" width="10.5" customWidth="1"/>
    <col min="5634" max="5634" width="55.6640625" customWidth="1"/>
    <col min="5635" max="5635" width="21.6640625" customWidth="1"/>
    <col min="5636" max="5636" width="29.5" customWidth="1"/>
    <col min="5637" max="5888" width="10.6640625" customWidth="1"/>
    <col min="5889" max="5889" width="10.5" customWidth="1"/>
    <col min="5890" max="5890" width="55.6640625" customWidth="1"/>
    <col min="5891" max="5891" width="21.6640625" customWidth="1"/>
    <col min="5892" max="5892" width="29.5" customWidth="1"/>
    <col min="5893" max="6144" width="10.6640625" customWidth="1"/>
    <col min="6145" max="6145" width="10.5" customWidth="1"/>
    <col min="6146" max="6146" width="55.6640625" customWidth="1"/>
    <col min="6147" max="6147" width="21.6640625" customWidth="1"/>
    <col min="6148" max="6148" width="29.5" customWidth="1"/>
    <col min="6149" max="6400" width="10.6640625" customWidth="1"/>
    <col min="6401" max="6401" width="10.5" customWidth="1"/>
    <col min="6402" max="6402" width="55.6640625" customWidth="1"/>
    <col min="6403" max="6403" width="21.6640625" customWidth="1"/>
    <col min="6404" max="6404" width="29.5" customWidth="1"/>
    <col min="6405" max="6656" width="10.6640625" customWidth="1"/>
    <col min="6657" max="6657" width="10.5" customWidth="1"/>
    <col min="6658" max="6658" width="55.6640625" customWidth="1"/>
    <col min="6659" max="6659" width="21.6640625" customWidth="1"/>
    <col min="6660" max="6660" width="29.5" customWidth="1"/>
    <col min="6661" max="6912" width="10.6640625" customWidth="1"/>
    <col min="6913" max="6913" width="10.5" customWidth="1"/>
    <col min="6914" max="6914" width="55.6640625" customWidth="1"/>
    <col min="6915" max="6915" width="21.6640625" customWidth="1"/>
    <col min="6916" max="6916" width="29.5" customWidth="1"/>
    <col min="6917" max="7168" width="10.6640625" customWidth="1"/>
    <col min="7169" max="7169" width="10.5" customWidth="1"/>
    <col min="7170" max="7170" width="55.6640625" customWidth="1"/>
    <col min="7171" max="7171" width="21.6640625" customWidth="1"/>
    <col min="7172" max="7172" width="29.5" customWidth="1"/>
    <col min="7173" max="7424" width="10.6640625" customWidth="1"/>
    <col min="7425" max="7425" width="10.5" customWidth="1"/>
    <col min="7426" max="7426" width="55.6640625" customWidth="1"/>
    <col min="7427" max="7427" width="21.6640625" customWidth="1"/>
    <col min="7428" max="7428" width="29.5" customWidth="1"/>
    <col min="7429" max="7680" width="10.6640625" customWidth="1"/>
    <col min="7681" max="7681" width="10.5" customWidth="1"/>
    <col min="7682" max="7682" width="55.6640625" customWidth="1"/>
    <col min="7683" max="7683" width="21.6640625" customWidth="1"/>
    <col min="7684" max="7684" width="29.5" customWidth="1"/>
    <col min="7685" max="7936" width="10.6640625" customWidth="1"/>
    <col min="7937" max="7937" width="10.5" customWidth="1"/>
    <col min="7938" max="7938" width="55.6640625" customWidth="1"/>
    <col min="7939" max="7939" width="21.6640625" customWidth="1"/>
    <col min="7940" max="7940" width="29.5" customWidth="1"/>
    <col min="7941" max="8192" width="10.6640625" customWidth="1"/>
    <col min="8193" max="8193" width="10.5" customWidth="1"/>
    <col min="8194" max="8194" width="55.6640625" customWidth="1"/>
    <col min="8195" max="8195" width="21.6640625" customWidth="1"/>
    <col min="8196" max="8196" width="29.5" customWidth="1"/>
    <col min="8197" max="8448" width="10.6640625" customWidth="1"/>
    <col min="8449" max="8449" width="10.5" customWidth="1"/>
    <col min="8450" max="8450" width="55.6640625" customWidth="1"/>
    <col min="8451" max="8451" width="21.6640625" customWidth="1"/>
    <col min="8452" max="8452" width="29.5" customWidth="1"/>
    <col min="8453" max="8704" width="10.6640625" customWidth="1"/>
    <col min="8705" max="8705" width="10.5" customWidth="1"/>
    <col min="8706" max="8706" width="55.6640625" customWidth="1"/>
    <col min="8707" max="8707" width="21.6640625" customWidth="1"/>
    <col min="8708" max="8708" width="29.5" customWidth="1"/>
    <col min="8709" max="8960" width="10.6640625" customWidth="1"/>
    <col min="8961" max="8961" width="10.5" customWidth="1"/>
    <col min="8962" max="8962" width="55.6640625" customWidth="1"/>
    <col min="8963" max="8963" width="21.6640625" customWidth="1"/>
    <col min="8964" max="8964" width="29.5" customWidth="1"/>
    <col min="8965" max="9216" width="10.6640625" customWidth="1"/>
    <col min="9217" max="9217" width="10.5" customWidth="1"/>
    <col min="9218" max="9218" width="55.6640625" customWidth="1"/>
    <col min="9219" max="9219" width="21.6640625" customWidth="1"/>
    <col min="9220" max="9220" width="29.5" customWidth="1"/>
    <col min="9221" max="9472" width="10.6640625" customWidth="1"/>
    <col min="9473" max="9473" width="10.5" customWidth="1"/>
    <col min="9474" max="9474" width="55.6640625" customWidth="1"/>
    <col min="9475" max="9475" width="21.6640625" customWidth="1"/>
    <col min="9476" max="9476" width="29.5" customWidth="1"/>
    <col min="9477" max="9728" width="10.6640625" customWidth="1"/>
    <col min="9729" max="9729" width="10.5" customWidth="1"/>
    <col min="9730" max="9730" width="55.6640625" customWidth="1"/>
    <col min="9731" max="9731" width="21.6640625" customWidth="1"/>
    <col min="9732" max="9732" width="29.5" customWidth="1"/>
    <col min="9733" max="9984" width="10.6640625" customWidth="1"/>
    <col min="9985" max="9985" width="10.5" customWidth="1"/>
    <col min="9986" max="9986" width="55.6640625" customWidth="1"/>
    <col min="9987" max="9987" width="21.6640625" customWidth="1"/>
    <col min="9988" max="9988" width="29.5" customWidth="1"/>
    <col min="9989" max="10240" width="10.6640625" customWidth="1"/>
    <col min="10241" max="10241" width="10.5" customWidth="1"/>
    <col min="10242" max="10242" width="55.6640625" customWidth="1"/>
    <col min="10243" max="10243" width="21.6640625" customWidth="1"/>
    <col min="10244" max="10244" width="29.5" customWidth="1"/>
    <col min="10245" max="10496" width="10.6640625" customWidth="1"/>
    <col min="10497" max="10497" width="10.5" customWidth="1"/>
    <col min="10498" max="10498" width="55.6640625" customWidth="1"/>
    <col min="10499" max="10499" width="21.6640625" customWidth="1"/>
    <col min="10500" max="10500" width="29.5" customWidth="1"/>
    <col min="10501" max="10752" width="10.6640625" customWidth="1"/>
    <col min="10753" max="10753" width="10.5" customWidth="1"/>
    <col min="10754" max="10754" width="55.6640625" customWidth="1"/>
    <col min="10755" max="10755" width="21.6640625" customWidth="1"/>
    <col min="10756" max="10756" width="29.5" customWidth="1"/>
    <col min="10757" max="11008" width="10.6640625" customWidth="1"/>
    <col min="11009" max="11009" width="10.5" customWidth="1"/>
    <col min="11010" max="11010" width="55.6640625" customWidth="1"/>
    <col min="11011" max="11011" width="21.6640625" customWidth="1"/>
    <col min="11012" max="11012" width="29.5" customWidth="1"/>
    <col min="11013" max="11264" width="10.6640625" customWidth="1"/>
    <col min="11265" max="11265" width="10.5" customWidth="1"/>
    <col min="11266" max="11266" width="55.6640625" customWidth="1"/>
    <col min="11267" max="11267" width="21.6640625" customWidth="1"/>
    <col min="11268" max="11268" width="29.5" customWidth="1"/>
    <col min="11269" max="11520" width="10.6640625" customWidth="1"/>
    <col min="11521" max="11521" width="10.5" customWidth="1"/>
    <col min="11522" max="11522" width="55.6640625" customWidth="1"/>
    <col min="11523" max="11523" width="21.6640625" customWidth="1"/>
    <col min="11524" max="11524" width="29.5" customWidth="1"/>
    <col min="11525" max="11776" width="10.6640625" customWidth="1"/>
    <col min="11777" max="11777" width="10.5" customWidth="1"/>
    <col min="11778" max="11778" width="55.6640625" customWidth="1"/>
    <col min="11779" max="11779" width="21.6640625" customWidth="1"/>
    <col min="11780" max="11780" width="29.5" customWidth="1"/>
    <col min="11781" max="12032" width="10.6640625" customWidth="1"/>
    <col min="12033" max="12033" width="10.5" customWidth="1"/>
    <col min="12034" max="12034" width="55.6640625" customWidth="1"/>
    <col min="12035" max="12035" width="21.6640625" customWidth="1"/>
    <col min="12036" max="12036" width="29.5" customWidth="1"/>
    <col min="12037" max="12288" width="10.6640625" customWidth="1"/>
    <col min="12289" max="12289" width="10.5" customWidth="1"/>
    <col min="12290" max="12290" width="55.6640625" customWidth="1"/>
    <col min="12291" max="12291" width="21.6640625" customWidth="1"/>
    <col min="12292" max="12292" width="29.5" customWidth="1"/>
    <col min="12293" max="12544" width="10.6640625" customWidth="1"/>
    <col min="12545" max="12545" width="10.5" customWidth="1"/>
    <col min="12546" max="12546" width="55.6640625" customWidth="1"/>
    <col min="12547" max="12547" width="21.6640625" customWidth="1"/>
    <col min="12548" max="12548" width="29.5" customWidth="1"/>
    <col min="12549" max="12800" width="10.6640625" customWidth="1"/>
    <col min="12801" max="12801" width="10.5" customWidth="1"/>
    <col min="12802" max="12802" width="55.6640625" customWidth="1"/>
    <col min="12803" max="12803" width="21.6640625" customWidth="1"/>
    <col min="12804" max="12804" width="29.5" customWidth="1"/>
    <col min="12805" max="13056" width="10.6640625" customWidth="1"/>
    <col min="13057" max="13057" width="10.5" customWidth="1"/>
    <col min="13058" max="13058" width="55.6640625" customWidth="1"/>
    <col min="13059" max="13059" width="21.6640625" customWidth="1"/>
    <col min="13060" max="13060" width="29.5" customWidth="1"/>
    <col min="13061" max="13312" width="10.6640625" customWidth="1"/>
    <col min="13313" max="13313" width="10.5" customWidth="1"/>
    <col min="13314" max="13314" width="55.6640625" customWidth="1"/>
    <col min="13315" max="13315" width="21.6640625" customWidth="1"/>
    <col min="13316" max="13316" width="29.5" customWidth="1"/>
    <col min="13317" max="13568" width="10.6640625" customWidth="1"/>
    <col min="13569" max="13569" width="10.5" customWidth="1"/>
    <col min="13570" max="13570" width="55.6640625" customWidth="1"/>
    <col min="13571" max="13571" width="21.6640625" customWidth="1"/>
    <col min="13572" max="13572" width="29.5" customWidth="1"/>
    <col min="13573" max="13824" width="10.6640625" customWidth="1"/>
    <col min="13825" max="13825" width="10.5" customWidth="1"/>
    <col min="13826" max="13826" width="55.6640625" customWidth="1"/>
    <col min="13827" max="13827" width="21.6640625" customWidth="1"/>
    <col min="13828" max="13828" width="29.5" customWidth="1"/>
    <col min="13829" max="14080" width="10.6640625" customWidth="1"/>
    <col min="14081" max="14081" width="10.5" customWidth="1"/>
    <col min="14082" max="14082" width="55.6640625" customWidth="1"/>
    <col min="14083" max="14083" width="21.6640625" customWidth="1"/>
    <col min="14084" max="14084" width="29.5" customWidth="1"/>
    <col min="14085" max="14336" width="10.6640625" customWidth="1"/>
    <col min="14337" max="14337" width="10.5" customWidth="1"/>
    <col min="14338" max="14338" width="55.6640625" customWidth="1"/>
    <col min="14339" max="14339" width="21.6640625" customWidth="1"/>
    <col min="14340" max="14340" width="29.5" customWidth="1"/>
    <col min="14341" max="14592" width="10.6640625" customWidth="1"/>
    <col min="14593" max="14593" width="10.5" customWidth="1"/>
    <col min="14594" max="14594" width="55.6640625" customWidth="1"/>
    <col min="14595" max="14595" width="21.6640625" customWidth="1"/>
    <col min="14596" max="14596" width="29.5" customWidth="1"/>
    <col min="14597" max="14848" width="10.6640625" customWidth="1"/>
    <col min="14849" max="14849" width="10.5" customWidth="1"/>
    <col min="14850" max="14850" width="55.6640625" customWidth="1"/>
    <col min="14851" max="14851" width="21.6640625" customWidth="1"/>
    <col min="14852" max="14852" width="29.5" customWidth="1"/>
    <col min="14853" max="15104" width="10.6640625" customWidth="1"/>
    <col min="15105" max="15105" width="10.5" customWidth="1"/>
    <col min="15106" max="15106" width="55.6640625" customWidth="1"/>
    <col min="15107" max="15107" width="21.6640625" customWidth="1"/>
    <col min="15108" max="15108" width="29.5" customWidth="1"/>
    <col min="15109" max="15360" width="10.6640625" customWidth="1"/>
    <col min="15361" max="15361" width="10.5" customWidth="1"/>
    <col min="15362" max="15362" width="55.6640625" customWidth="1"/>
    <col min="15363" max="15363" width="21.6640625" customWidth="1"/>
    <col min="15364" max="15364" width="29.5" customWidth="1"/>
    <col min="15365" max="15616" width="10.6640625" customWidth="1"/>
    <col min="15617" max="15617" width="10.5" customWidth="1"/>
    <col min="15618" max="15618" width="55.6640625" customWidth="1"/>
    <col min="15619" max="15619" width="21.6640625" customWidth="1"/>
    <col min="15620" max="15620" width="29.5" customWidth="1"/>
    <col min="15621" max="15872" width="10.6640625" customWidth="1"/>
    <col min="15873" max="15873" width="10.5" customWidth="1"/>
    <col min="15874" max="15874" width="55.6640625" customWidth="1"/>
    <col min="15875" max="15875" width="21.6640625" customWidth="1"/>
    <col min="15876" max="15876" width="29.5" customWidth="1"/>
    <col min="15877" max="16128" width="10.6640625" customWidth="1"/>
    <col min="16129" max="16129" width="10.5" customWidth="1"/>
    <col min="16130" max="16130" width="55.6640625" customWidth="1"/>
    <col min="16131" max="16131" width="21.6640625" customWidth="1"/>
    <col min="16132" max="16132" width="29.5" customWidth="1"/>
    <col min="16133" max="16384" width="10.6640625" customWidth="1"/>
  </cols>
  <sheetData>
    <row r="1" spans="1:4" ht="58.5" customHeight="1" x14ac:dyDescent="0.2">
      <c r="C1" s="260" t="s">
        <v>462</v>
      </c>
      <c r="D1" s="260"/>
    </row>
    <row r="2" spans="1:4" ht="47.25" customHeight="1" x14ac:dyDescent="0.2">
      <c r="B2" s="261" t="s">
        <v>58</v>
      </c>
      <c r="C2" s="261"/>
      <c r="D2" s="261"/>
    </row>
    <row r="3" spans="1:4" ht="15" customHeight="1" x14ac:dyDescent="0.2"/>
    <row r="4" spans="1:4" ht="14.25" x14ac:dyDescent="0.2">
      <c r="A4" s="8" t="s">
        <v>59</v>
      </c>
      <c r="B4" s="262" t="s">
        <v>60</v>
      </c>
      <c r="C4" s="262"/>
      <c r="D4" s="9" t="s">
        <v>61</v>
      </c>
    </row>
    <row r="5" spans="1:4" ht="14.25" x14ac:dyDescent="0.2">
      <c r="A5" s="10" t="s">
        <v>62</v>
      </c>
      <c r="B5" s="256" t="s">
        <v>3</v>
      </c>
      <c r="C5" s="256"/>
      <c r="D5" s="11">
        <v>108124</v>
      </c>
    </row>
    <row r="6" spans="1:4" ht="14.25" x14ac:dyDescent="0.2">
      <c r="A6" s="10" t="s">
        <v>63</v>
      </c>
      <c r="B6" s="256" t="s">
        <v>6</v>
      </c>
      <c r="C6" s="256"/>
      <c r="D6" s="11">
        <v>108124</v>
      </c>
    </row>
    <row r="7" spans="1:4" ht="14.25" x14ac:dyDescent="0.2">
      <c r="A7" s="10" t="s">
        <v>64</v>
      </c>
      <c r="B7" s="256" t="s">
        <v>11</v>
      </c>
      <c r="C7" s="256"/>
      <c r="D7" s="11">
        <v>473203</v>
      </c>
    </row>
    <row r="8" spans="1:4" ht="14.25" x14ac:dyDescent="0.2">
      <c r="A8" s="10" t="s">
        <v>65</v>
      </c>
      <c r="B8" s="256" t="s">
        <v>13</v>
      </c>
      <c r="C8" s="256"/>
      <c r="D8" s="11">
        <v>335185</v>
      </c>
    </row>
    <row r="9" spans="1:4" ht="14.25" x14ac:dyDescent="0.2">
      <c r="A9" s="10" t="s">
        <v>66</v>
      </c>
      <c r="B9" s="256" t="s">
        <v>14</v>
      </c>
      <c r="C9" s="256"/>
      <c r="D9" s="11">
        <v>3463297</v>
      </c>
    </row>
    <row r="10" spans="1:4" ht="14.25" x14ac:dyDescent="0.2">
      <c r="A10" s="10" t="s">
        <v>67</v>
      </c>
      <c r="B10" s="256" t="s">
        <v>15</v>
      </c>
      <c r="C10" s="256"/>
      <c r="D10" s="11">
        <v>2724731</v>
      </c>
    </row>
    <row r="11" spans="1:4" ht="14.25" x14ac:dyDescent="0.2">
      <c r="A11" s="10" t="s">
        <v>68</v>
      </c>
      <c r="B11" s="256" t="s">
        <v>16</v>
      </c>
      <c r="C11" s="256"/>
      <c r="D11" s="11">
        <v>4421434</v>
      </c>
    </row>
    <row r="12" spans="1:4" ht="14.25" x14ac:dyDescent="0.2">
      <c r="A12" s="10" t="s">
        <v>69</v>
      </c>
      <c r="B12" s="256" t="s">
        <v>17</v>
      </c>
      <c r="C12" s="256"/>
      <c r="D12" s="11">
        <v>1481303</v>
      </c>
    </row>
    <row r="13" spans="1:4" ht="14.25" x14ac:dyDescent="0.2">
      <c r="A13" s="10" t="s">
        <v>70</v>
      </c>
      <c r="B13" s="256" t="s">
        <v>18</v>
      </c>
      <c r="C13" s="256"/>
      <c r="D13" s="11">
        <v>1243429</v>
      </c>
    </row>
    <row r="14" spans="1:4" ht="14.25" x14ac:dyDescent="0.2">
      <c r="A14" s="10" t="s">
        <v>71</v>
      </c>
      <c r="B14" s="256" t="s">
        <v>19</v>
      </c>
      <c r="C14" s="256"/>
      <c r="D14" s="11">
        <v>2366226</v>
      </c>
    </row>
    <row r="15" spans="1:4" ht="14.25" x14ac:dyDescent="0.2">
      <c r="A15" s="10" t="s">
        <v>72</v>
      </c>
      <c r="B15" s="256" t="s">
        <v>20</v>
      </c>
      <c r="C15" s="256"/>
      <c r="D15" s="11">
        <v>2011111</v>
      </c>
    </row>
    <row r="16" spans="1:4" ht="14.25" x14ac:dyDescent="0.2">
      <c r="A16" s="10" t="s">
        <v>73</v>
      </c>
      <c r="B16" s="256" t="s">
        <v>21</v>
      </c>
      <c r="C16" s="256"/>
      <c r="D16" s="11">
        <v>1427240</v>
      </c>
    </row>
    <row r="17" spans="1:4" ht="14.25" x14ac:dyDescent="0.2">
      <c r="A17" s="10" t="s">
        <v>74</v>
      </c>
      <c r="B17" s="256" t="s">
        <v>22</v>
      </c>
      <c r="C17" s="256"/>
      <c r="D17" s="11">
        <v>1297491</v>
      </c>
    </row>
    <row r="18" spans="1:4" ht="14.25" x14ac:dyDescent="0.2">
      <c r="A18" s="10" t="s">
        <v>75</v>
      </c>
      <c r="B18" s="256" t="s">
        <v>23</v>
      </c>
      <c r="C18" s="256"/>
      <c r="D18" s="11">
        <v>1027180</v>
      </c>
    </row>
    <row r="19" spans="1:4" ht="14.25" x14ac:dyDescent="0.2">
      <c r="A19" s="10" t="s">
        <v>76</v>
      </c>
      <c r="B19" s="256" t="s">
        <v>24</v>
      </c>
      <c r="C19" s="256"/>
      <c r="D19" s="11">
        <v>1037993</v>
      </c>
    </row>
    <row r="20" spans="1:4" ht="14.25" x14ac:dyDescent="0.2">
      <c r="A20" s="10" t="s">
        <v>77</v>
      </c>
      <c r="B20" s="256" t="s">
        <v>25</v>
      </c>
      <c r="C20" s="256"/>
      <c r="D20" s="11">
        <v>670370</v>
      </c>
    </row>
    <row r="21" spans="1:4" ht="14.25" x14ac:dyDescent="0.2">
      <c r="A21" s="10" t="s">
        <v>78</v>
      </c>
      <c r="B21" s="256" t="s">
        <v>26</v>
      </c>
      <c r="C21" s="256"/>
      <c r="D21" s="11">
        <v>2775401</v>
      </c>
    </row>
    <row r="22" spans="1:4" ht="14.25" x14ac:dyDescent="0.2">
      <c r="A22" s="10" t="s">
        <v>79</v>
      </c>
      <c r="B22" s="256" t="s">
        <v>27</v>
      </c>
      <c r="C22" s="256"/>
      <c r="D22" s="11">
        <v>1881362</v>
      </c>
    </row>
    <row r="23" spans="1:4" ht="14.25" x14ac:dyDescent="0.2">
      <c r="A23" s="10" t="s">
        <v>80</v>
      </c>
      <c r="B23" s="256" t="s">
        <v>28</v>
      </c>
      <c r="C23" s="256"/>
      <c r="D23" s="11">
        <v>1013824</v>
      </c>
    </row>
    <row r="24" spans="1:4" ht="14.25" x14ac:dyDescent="0.2">
      <c r="A24" s="10" t="s">
        <v>81</v>
      </c>
      <c r="B24" s="256" t="s">
        <v>29</v>
      </c>
      <c r="C24" s="256"/>
      <c r="D24" s="11">
        <v>2442760</v>
      </c>
    </row>
    <row r="25" spans="1:4" ht="14.25" x14ac:dyDescent="0.2">
      <c r="A25" s="10" t="s">
        <v>82</v>
      </c>
      <c r="B25" s="256" t="s">
        <v>30</v>
      </c>
      <c r="C25" s="256"/>
      <c r="D25" s="11">
        <v>1438053</v>
      </c>
    </row>
    <row r="26" spans="1:4" ht="14.25" x14ac:dyDescent="0.2">
      <c r="A26" s="10" t="s">
        <v>83</v>
      </c>
      <c r="B26" s="256" t="s">
        <v>31</v>
      </c>
      <c r="C26" s="256"/>
      <c r="D26" s="11">
        <v>2695178</v>
      </c>
    </row>
    <row r="27" spans="1:4" ht="14.25" x14ac:dyDescent="0.2">
      <c r="A27" s="10" t="s">
        <v>84</v>
      </c>
      <c r="B27" s="256" t="s">
        <v>32</v>
      </c>
      <c r="C27" s="256"/>
      <c r="D27" s="11">
        <v>2160789</v>
      </c>
    </row>
    <row r="28" spans="1:4" ht="14.25" x14ac:dyDescent="0.2">
      <c r="A28" s="10" t="s">
        <v>85</v>
      </c>
      <c r="B28" s="256" t="s">
        <v>33</v>
      </c>
      <c r="C28" s="256"/>
      <c r="D28" s="11">
        <v>1924612</v>
      </c>
    </row>
    <row r="29" spans="1:4" ht="14.25" x14ac:dyDescent="0.2">
      <c r="A29" s="10" t="s">
        <v>86</v>
      </c>
      <c r="B29" s="256" t="s">
        <v>34</v>
      </c>
      <c r="C29" s="256"/>
      <c r="D29" s="11">
        <v>1329928</v>
      </c>
    </row>
    <row r="30" spans="1:4" ht="14.25" x14ac:dyDescent="0.2">
      <c r="A30" s="10" t="s">
        <v>87</v>
      </c>
      <c r="B30" s="256" t="s">
        <v>35</v>
      </c>
      <c r="C30" s="256"/>
      <c r="D30" s="11">
        <v>3309857</v>
      </c>
    </row>
    <row r="31" spans="1:4" ht="14.25" x14ac:dyDescent="0.2">
      <c r="A31" s="10" t="s">
        <v>88</v>
      </c>
      <c r="B31" s="256" t="s">
        <v>36</v>
      </c>
      <c r="C31" s="256"/>
      <c r="D31" s="11">
        <v>1848925</v>
      </c>
    </row>
    <row r="32" spans="1:4" ht="14.25" x14ac:dyDescent="0.2">
      <c r="A32" s="10" t="s">
        <v>89</v>
      </c>
      <c r="B32" s="256" t="s">
        <v>37</v>
      </c>
      <c r="C32" s="256"/>
      <c r="D32" s="11">
        <v>4602277</v>
      </c>
    </row>
    <row r="33" spans="1:4" ht="14.25" x14ac:dyDescent="0.2">
      <c r="A33" s="10" t="s">
        <v>90</v>
      </c>
      <c r="B33" s="256" t="s">
        <v>38</v>
      </c>
      <c r="C33" s="256"/>
      <c r="D33" s="11">
        <v>5130814</v>
      </c>
    </row>
    <row r="34" spans="1:4" ht="14.25" x14ac:dyDescent="0.2">
      <c r="A34" s="10" t="s">
        <v>91</v>
      </c>
      <c r="B34" s="256" t="s">
        <v>39</v>
      </c>
      <c r="C34" s="256"/>
      <c r="D34" s="11">
        <v>3350156</v>
      </c>
    </row>
    <row r="35" spans="1:4" ht="14.25" x14ac:dyDescent="0.2">
      <c r="A35" s="10" t="s">
        <v>92</v>
      </c>
      <c r="B35" s="256" t="s">
        <v>40</v>
      </c>
      <c r="C35" s="256"/>
      <c r="D35" s="11">
        <v>1673382</v>
      </c>
    </row>
    <row r="36" spans="1:4" ht="14.25" x14ac:dyDescent="0.2">
      <c r="A36" s="10" t="s">
        <v>93</v>
      </c>
      <c r="B36" s="256" t="s">
        <v>41</v>
      </c>
      <c r="C36" s="256"/>
      <c r="D36" s="11">
        <v>1308303</v>
      </c>
    </row>
    <row r="37" spans="1:4" ht="14.25" x14ac:dyDescent="0.2">
      <c r="A37" s="237" t="s">
        <v>94</v>
      </c>
      <c r="B37" s="257" t="s">
        <v>42</v>
      </c>
      <c r="C37" s="257"/>
      <c r="D37" s="238">
        <v>1675927</v>
      </c>
    </row>
    <row r="38" spans="1:4" ht="14.25" x14ac:dyDescent="0.2">
      <c r="A38" s="10">
        <v>34</v>
      </c>
      <c r="B38" s="258" t="s">
        <v>9</v>
      </c>
      <c r="C38" s="259"/>
      <c r="D38" s="240">
        <v>594683</v>
      </c>
    </row>
    <row r="39" spans="1:4" ht="14.25" x14ac:dyDescent="0.2">
      <c r="A39" s="255" t="s">
        <v>95</v>
      </c>
      <c r="B39" s="255"/>
      <c r="C39" s="255"/>
      <c r="D39" s="239">
        <f>SUM(D5:D38)</f>
        <v>65352672</v>
      </c>
    </row>
  </sheetData>
  <mergeCells count="38">
    <mergeCell ref="B7:C7"/>
    <mergeCell ref="C1:D1"/>
    <mergeCell ref="B2:D2"/>
    <mergeCell ref="B4:C4"/>
    <mergeCell ref="B5:C5"/>
    <mergeCell ref="B6:C6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A39:C39"/>
    <mergeCell ref="B32:C32"/>
    <mergeCell ref="B33:C33"/>
    <mergeCell ref="B34:C34"/>
    <mergeCell ref="B35:C35"/>
    <mergeCell ref="B36:C36"/>
    <mergeCell ref="B37:C37"/>
    <mergeCell ref="B38:C38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50" zoomScaleNormal="140" zoomScaleSheetLayoutView="1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54" sqref="H54:H55"/>
    </sheetView>
  </sheetViews>
  <sheetFormatPr defaultColWidth="10.5" defaultRowHeight="11.25" x14ac:dyDescent="0.2"/>
  <cols>
    <col min="1" max="1" width="54.33203125" style="1" customWidth="1"/>
    <col min="2" max="2" width="23.5" style="1" customWidth="1"/>
    <col min="3" max="3" width="21.83203125" style="1" customWidth="1"/>
  </cols>
  <sheetData>
    <row r="1" spans="1:3" s="1" customFormat="1" ht="44.25" customHeight="1" x14ac:dyDescent="0.2">
      <c r="B1" s="242" t="s">
        <v>98</v>
      </c>
      <c r="C1" s="242"/>
    </row>
    <row r="2" spans="1:3" ht="11.1" customHeight="1" x14ac:dyDescent="0.2"/>
    <row r="3" spans="1:3" ht="15.75" customHeight="1" x14ac:dyDescent="0.2">
      <c r="A3" s="263" t="s">
        <v>54</v>
      </c>
      <c r="B3" s="263"/>
      <c r="C3" s="263"/>
    </row>
    <row r="4" spans="1:3" ht="11.1" customHeight="1" x14ac:dyDescent="0.2"/>
    <row r="5" spans="1:3" ht="45" x14ac:dyDescent="0.2">
      <c r="A5" s="2" t="s">
        <v>1</v>
      </c>
      <c r="B5" s="3" t="s">
        <v>2</v>
      </c>
      <c r="C5" s="4" t="s">
        <v>53</v>
      </c>
    </row>
    <row r="6" spans="1:3" x14ac:dyDescent="0.2">
      <c r="A6" s="5" t="s">
        <v>5</v>
      </c>
      <c r="B6" s="6">
        <v>3534</v>
      </c>
      <c r="C6" s="6">
        <v>201892</v>
      </c>
    </row>
    <row r="7" spans="1:3" x14ac:dyDescent="0.2">
      <c r="A7" s="5" t="s">
        <v>6</v>
      </c>
      <c r="B7" s="6">
        <v>2814</v>
      </c>
      <c r="C7" s="6">
        <v>181850</v>
      </c>
    </row>
    <row r="8" spans="1:3" x14ac:dyDescent="0.2">
      <c r="A8" s="5" t="s">
        <v>8</v>
      </c>
      <c r="B8" s="6">
        <v>67107</v>
      </c>
      <c r="C8" s="6">
        <v>645122</v>
      </c>
    </row>
    <row r="9" spans="1:3" x14ac:dyDescent="0.2">
      <c r="A9" s="5" t="s">
        <v>55</v>
      </c>
      <c r="B9" s="6">
        <v>232452</v>
      </c>
      <c r="C9" s="6">
        <v>15300185</v>
      </c>
    </row>
    <row r="10" spans="1:3" x14ac:dyDescent="0.2">
      <c r="A10" s="5" t="s">
        <v>56</v>
      </c>
      <c r="B10" s="6">
        <v>77260</v>
      </c>
      <c r="C10" s="6">
        <v>5195413</v>
      </c>
    </row>
    <row r="11" spans="1:3" x14ac:dyDescent="0.2">
      <c r="A11" s="5" t="s">
        <v>10</v>
      </c>
      <c r="B11" s="6">
        <v>20429</v>
      </c>
      <c r="C11" s="6">
        <v>199268</v>
      </c>
    </row>
    <row r="12" spans="1:3" x14ac:dyDescent="0.2">
      <c r="A12" s="5" t="s">
        <v>11</v>
      </c>
      <c r="B12" s="6">
        <v>44993</v>
      </c>
      <c r="C12" s="6">
        <v>2434646</v>
      </c>
    </row>
    <row r="13" spans="1:3" x14ac:dyDescent="0.2">
      <c r="A13" s="5" t="s">
        <v>13</v>
      </c>
      <c r="B13" s="6">
        <v>12436</v>
      </c>
      <c r="C13" s="6">
        <v>728605</v>
      </c>
    </row>
    <row r="14" spans="1:3" x14ac:dyDescent="0.2">
      <c r="A14" s="5" t="s">
        <v>14</v>
      </c>
      <c r="B14" s="6">
        <v>53934</v>
      </c>
      <c r="C14" s="6">
        <v>2785871</v>
      </c>
    </row>
    <row r="15" spans="1:3" x14ac:dyDescent="0.2">
      <c r="A15" s="5" t="s">
        <v>15</v>
      </c>
      <c r="B15" s="6">
        <v>31129</v>
      </c>
      <c r="C15" s="6">
        <v>1733574</v>
      </c>
    </row>
    <row r="16" spans="1:3" x14ac:dyDescent="0.2">
      <c r="A16" s="5" t="s">
        <v>16</v>
      </c>
      <c r="B16" s="6">
        <v>21103</v>
      </c>
      <c r="C16" s="6">
        <v>1131736</v>
      </c>
    </row>
    <row r="17" spans="1:3" x14ac:dyDescent="0.2">
      <c r="A17" s="5" t="s">
        <v>17</v>
      </c>
      <c r="B17" s="6">
        <v>8658</v>
      </c>
      <c r="C17" s="6">
        <v>468752</v>
      </c>
    </row>
    <row r="18" spans="1:3" x14ac:dyDescent="0.2">
      <c r="A18" s="5" t="s">
        <v>18</v>
      </c>
      <c r="B18" s="6">
        <v>5984</v>
      </c>
      <c r="C18" s="6">
        <v>331115</v>
      </c>
    </row>
    <row r="19" spans="1:3" x14ac:dyDescent="0.2">
      <c r="A19" s="5" t="s">
        <v>19</v>
      </c>
      <c r="B19" s="6">
        <v>8102</v>
      </c>
      <c r="C19" s="6">
        <v>457621</v>
      </c>
    </row>
    <row r="20" spans="1:3" x14ac:dyDescent="0.2">
      <c r="A20" s="5" t="s">
        <v>20</v>
      </c>
      <c r="B20" s="6">
        <v>6566</v>
      </c>
      <c r="C20" s="6">
        <v>361464</v>
      </c>
    </row>
    <row r="21" spans="1:3" x14ac:dyDescent="0.2">
      <c r="A21" s="5" t="s">
        <v>21</v>
      </c>
      <c r="B21" s="6">
        <v>24394</v>
      </c>
      <c r="C21" s="6">
        <v>1227567</v>
      </c>
    </row>
    <row r="22" spans="1:3" x14ac:dyDescent="0.2">
      <c r="A22" s="5" t="s">
        <v>22</v>
      </c>
      <c r="B22" s="6">
        <v>22194</v>
      </c>
      <c r="C22" s="6">
        <v>1107500</v>
      </c>
    </row>
    <row r="23" spans="1:3" x14ac:dyDescent="0.2">
      <c r="A23" s="5" t="s">
        <v>23</v>
      </c>
      <c r="B23" s="6">
        <v>5985</v>
      </c>
      <c r="C23" s="6">
        <v>331544</v>
      </c>
    </row>
    <row r="24" spans="1:3" x14ac:dyDescent="0.2">
      <c r="A24" s="5" t="s">
        <v>24</v>
      </c>
      <c r="B24" s="6">
        <v>10917</v>
      </c>
      <c r="C24" s="6">
        <v>539537</v>
      </c>
    </row>
    <row r="25" spans="1:3" x14ac:dyDescent="0.2">
      <c r="A25" s="5" t="s">
        <v>25</v>
      </c>
      <c r="B25" s="6">
        <v>6968</v>
      </c>
      <c r="C25" s="6">
        <v>377689</v>
      </c>
    </row>
    <row r="26" spans="1:3" x14ac:dyDescent="0.2">
      <c r="A26" s="5" t="s">
        <v>26</v>
      </c>
      <c r="B26" s="6">
        <v>17806</v>
      </c>
      <c r="C26" s="6">
        <v>899055</v>
      </c>
    </row>
    <row r="27" spans="1:3" x14ac:dyDescent="0.2">
      <c r="A27" s="5" t="s">
        <v>27</v>
      </c>
      <c r="B27" s="6">
        <v>7077</v>
      </c>
      <c r="C27" s="6">
        <v>392927</v>
      </c>
    </row>
    <row r="28" spans="1:3" x14ac:dyDescent="0.2">
      <c r="A28" s="5" t="s">
        <v>28</v>
      </c>
      <c r="B28" s="6">
        <v>13118</v>
      </c>
      <c r="C28" s="6">
        <v>651330</v>
      </c>
    </row>
    <row r="29" spans="1:3" x14ac:dyDescent="0.2">
      <c r="A29" s="5" t="s">
        <v>29</v>
      </c>
      <c r="B29" s="6">
        <v>14878</v>
      </c>
      <c r="C29" s="6">
        <v>744111</v>
      </c>
    </row>
    <row r="30" spans="1:3" x14ac:dyDescent="0.2">
      <c r="A30" s="5" t="s">
        <v>30</v>
      </c>
      <c r="B30" s="6">
        <v>8768</v>
      </c>
      <c r="C30" s="6">
        <v>466231</v>
      </c>
    </row>
    <row r="31" spans="1:3" x14ac:dyDescent="0.2">
      <c r="A31" s="5" t="s">
        <v>31</v>
      </c>
      <c r="B31" s="6">
        <v>38398</v>
      </c>
      <c r="C31" s="6">
        <v>1740133</v>
      </c>
    </row>
    <row r="32" spans="1:3" x14ac:dyDescent="0.2">
      <c r="A32" s="5" t="s">
        <v>32</v>
      </c>
      <c r="B32" s="6">
        <v>10830</v>
      </c>
      <c r="C32" s="6">
        <v>519696</v>
      </c>
    </row>
    <row r="33" spans="1:3" x14ac:dyDescent="0.2">
      <c r="A33" s="5" t="s">
        <v>33</v>
      </c>
      <c r="B33" s="6">
        <v>10642</v>
      </c>
      <c r="C33" s="6">
        <v>540613</v>
      </c>
    </row>
    <row r="34" spans="1:3" x14ac:dyDescent="0.2">
      <c r="A34" s="5" t="s">
        <v>34</v>
      </c>
      <c r="B34" s="6">
        <v>11019</v>
      </c>
      <c r="C34" s="6">
        <v>541511</v>
      </c>
    </row>
    <row r="35" spans="1:3" x14ac:dyDescent="0.2">
      <c r="A35" s="5" t="s">
        <v>35</v>
      </c>
      <c r="B35" s="6">
        <v>18423</v>
      </c>
      <c r="C35" s="6">
        <v>908715</v>
      </c>
    </row>
    <row r="36" spans="1:3" x14ac:dyDescent="0.2">
      <c r="A36" s="5" t="s">
        <v>36</v>
      </c>
      <c r="B36" s="6">
        <v>5311</v>
      </c>
      <c r="C36" s="6">
        <v>303479</v>
      </c>
    </row>
    <row r="37" spans="1:3" x14ac:dyDescent="0.2">
      <c r="A37" s="5" t="s">
        <v>37</v>
      </c>
      <c r="B37" s="6">
        <v>32074</v>
      </c>
      <c r="C37" s="6">
        <v>1580259</v>
      </c>
    </row>
    <row r="38" spans="1:3" x14ac:dyDescent="0.2">
      <c r="A38" s="5" t="s">
        <v>38</v>
      </c>
      <c r="B38" s="6">
        <v>28630</v>
      </c>
      <c r="C38" s="6">
        <v>1448368</v>
      </c>
    </row>
    <row r="39" spans="1:3" x14ac:dyDescent="0.2">
      <c r="A39" s="5" t="s">
        <v>39</v>
      </c>
      <c r="B39" s="6">
        <v>9957</v>
      </c>
      <c r="C39" s="6">
        <v>489129</v>
      </c>
    </row>
    <row r="40" spans="1:3" x14ac:dyDescent="0.2">
      <c r="A40" s="5" t="s">
        <v>40</v>
      </c>
      <c r="B40" s="6">
        <v>12741</v>
      </c>
      <c r="C40" s="6">
        <v>611888</v>
      </c>
    </row>
    <row r="41" spans="1:3" x14ac:dyDescent="0.2">
      <c r="A41" s="5" t="s">
        <v>41</v>
      </c>
      <c r="B41" s="6">
        <v>8237</v>
      </c>
      <c r="C41" s="6">
        <v>455561</v>
      </c>
    </row>
    <row r="42" spans="1:3" x14ac:dyDescent="0.2">
      <c r="A42" s="5" t="s">
        <v>42</v>
      </c>
      <c r="B42" s="6">
        <v>7856</v>
      </c>
      <c r="C42" s="6">
        <v>441140</v>
      </c>
    </row>
    <row r="43" spans="1:3" x14ac:dyDescent="0.2">
      <c r="A43" s="5" t="s">
        <v>43</v>
      </c>
      <c r="B43" s="6">
        <v>4057</v>
      </c>
      <c r="C43" s="6">
        <v>230816</v>
      </c>
    </row>
    <row r="44" spans="1:3" x14ac:dyDescent="0.2">
      <c r="A44" s="5" t="s">
        <v>44</v>
      </c>
      <c r="B44" s="6">
        <v>6268</v>
      </c>
      <c r="C44" s="6">
        <v>410257</v>
      </c>
    </row>
    <row r="45" spans="1:3" x14ac:dyDescent="0.2">
      <c r="A45" s="5" t="s">
        <v>45</v>
      </c>
      <c r="B45" s="6">
        <v>12118</v>
      </c>
      <c r="C45" s="6">
        <v>767788</v>
      </c>
    </row>
    <row r="46" spans="1:3" x14ac:dyDescent="0.2">
      <c r="A46" s="5" t="s">
        <v>46</v>
      </c>
      <c r="B46" s="6">
        <v>4576</v>
      </c>
      <c r="C46" s="6">
        <v>278662</v>
      </c>
    </row>
    <row r="47" spans="1:3" x14ac:dyDescent="0.2">
      <c r="A47" s="5" t="s">
        <v>47</v>
      </c>
      <c r="B47" s="6">
        <v>2280</v>
      </c>
      <c r="C47" s="6">
        <v>161353</v>
      </c>
    </row>
    <row r="48" spans="1:3" x14ac:dyDescent="0.2">
      <c r="A48" s="5" t="s">
        <v>48</v>
      </c>
      <c r="B48" s="7">
        <v>824</v>
      </c>
      <c r="C48" s="6">
        <v>49060</v>
      </c>
    </row>
    <row r="49" spans="1:3" x14ac:dyDescent="0.2">
      <c r="A49" s="5" t="s">
        <v>57</v>
      </c>
      <c r="B49" s="6">
        <v>1662</v>
      </c>
      <c r="C49" s="6">
        <v>96369</v>
      </c>
    </row>
    <row r="50" spans="1:3" x14ac:dyDescent="0.2">
      <c r="A50" s="5" t="s">
        <v>51</v>
      </c>
      <c r="B50" s="6">
        <v>16778</v>
      </c>
      <c r="C50" s="6">
        <v>855790</v>
      </c>
    </row>
    <row r="51" spans="1:3" s="1" customFormat="1" x14ac:dyDescent="0.2">
      <c r="A51" s="5" t="s">
        <v>52</v>
      </c>
      <c r="B51" s="6">
        <v>971287</v>
      </c>
      <c r="C51" s="6">
        <v>51325192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70" zoomScaleNormal="100" zoomScaleSheetLayoutView="1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5" sqref="H15"/>
    </sheetView>
  </sheetViews>
  <sheetFormatPr defaultColWidth="10.5" defaultRowHeight="11.25" x14ac:dyDescent="0.2"/>
  <cols>
    <col min="1" max="1" width="54.33203125" style="1" customWidth="1"/>
    <col min="2" max="2" width="20.1640625" style="1" customWidth="1"/>
    <col min="3" max="3" width="17" style="1" customWidth="1"/>
  </cols>
  <sheetData>
    <row r="1" spans="1:3" s="1" customFormat="1" ht="51" customHeight="1" x14ac:dyDescent="0.2">
      <c r="A1" s="227"/>
      <c r="B1" s="242" t="s">
        <v>97</v>
      </c>
      <c r="C1" s="242"/>
    </row>
    <row r="2" spans="1:3" ht="11.1" customHeight="1" x14ac:dyDescent="0.2"/>
    <row r="3" spans="1:3" ht="32.1" customHeight="1" x14ac:dyDescent="0.2">
      <c r="A3" s="263" t="s">
        <v>418</v>
      </c>
      <c r="B3" s="263"/>
      <c r="C3" s="263"/>
    </row>
    <row r="4" spans="1:3" ht="11.1" customHeight="1" x14ac:dyDescent="0.2"/>
    <row r="5" spans="1:3" ht="44.1" customHeight="1" x14ac:dyDescent="0.2">
      <c r="A5" s="2" t="s">
        <v>1</v>
      </c>
      <c r="B5" s="3" t="s">
        <v>2</v>
      </c>
      <c r="C5" s="4" t="s">
        <v>53</v>
      </c>
    </row>
    <row r="6" spans="1:3" ht="11.1" customHeight="1" x14ac:dyDescent="0.2">
      <c r="A6" s="5" t="s">
        <v>419</v>
      </c>
      <c r="B6" s="6">
        <v>488548</v>
      </c>
      <c r="C6" s="6">
        <v>27626982</v>
      </c>
    </row>
    <row r="7" spans="1:3" ht="11.1" customHeight="1" x14ac:dyDescent="0.2">
      <c r="A7" s="5" t="s">
        <v>5</v>
      </c>
      <c r="B7" s="6">
        <v>4571</v>
      </c>
      <c r="C7" s="6">
        <v>185971</v>
      </c>
    </row>
    <row r="8" spans="1:3" ht="11.1" customHeight="1" x14ac:dyDescent="0.2">
      <c r="A8" s="5" t="s">
        <v>9</v>
      </c>
      <c r="B8" s="6">
        <v>59929</v>
      </c>
      <c r="C8" s="6">
        <v>2880587</v>
      </c>
    </row>
    <row r="9" spans="1:3" ht="11.1" customHeight="1" x14ac:dyDescent="0.2">
      <c r="A9" s="5" t="s">
        <v>420</v>
      </c>
      <c r="B9" s="6">
        <v>112991</v>
      </c>
      <c r="C9" s="6">
        <v>5305210</v>
      </c>
    </row>
    <row r="10" spans="1:3" ht="11.1" customHeight="1" x14ac:dyDescent="0.2">
      <c r="A10" s="5" t="s">
        <v>11</v>
      </c>
      <c r="B10" s="6">
        <v>4240</v>
      </c>
      <c r="C10" s="6">
        <v>199403</v>
      </c>
    </row>
    <row r="11" spans="1:3" ht="11.1" customHeight="1" x14ac:dyDescent="0.2">
      <c r="A11" s="5" t="s">
        <v>421</v>
      </c>
      <c r="B11" s="6">
        <v>77805</v>
      </c>
      <c r="C11" s="6">
        <v>4376207</v>
      </c>
    </row>
    <row r="12" spans="1:3" ht="11.1" customHeight="1" x14ac:dyDescent="0.2">
      <c r="A12" s="5" t="s">
        <v>13</v>
      </c>
      <c r="B12" s="6">
        <v>22617</v>
      </c>
      <c r="C12" s="6">
        <v>1126156</v>
      </c>
    </row>
    <row r="13" spans="1:3" ht="11.1" customHeight="1" x14ac:dyDescent="0.2">
      <c r="A13" s="5" t="s">
        <v>14</v>
      </c>
      <c r="B13" s="6">
        <v>97155</v>
      </c>
      <c r="C13" s="6">
        <v>4558592</v>
      </c>
    </row>
    <row r="14" spans="1:3" ht="11.1" customHeight="1" x14ac:dyDescent="0.2">
      <c r="A14" s="5" t="s">
        <v>422</v>
      </c>
      <c r="B14" s="6">
        <v>59945</v>
      </c>
      <c r="C14" s="6">
        <v>2917374</v>
      </c>
    </row>
    <row r="15" spans="1:3" ht="11.1" customHeight="1" x14ac:dyDescent="0.2">
      <c r="A15" s="5" t="s">
        <v>16</v>
      </c>
      <c r="B15" s="6">
        <v>37761</v>
      </c>
      <c r="C15" s="6">
        <v>1768380</v>
      </c>
    </row>
    <row r="16" spans="1:3" ht="11.1" customHeight="1" x14ac:dyDescent="0.2">
      <c r="A16" s="5" t="s">
        <v>17</v>
      </c>
      <c r="B16" s="6">
        <v>15678</v>
      </c>
      <c r="C16" s="6">
        <v>735116</v>
      </c>
    </row>
    <row r="17" spans="1:3" ht="11.1" customHeight="1" x14ac:dyDescent="0.2">
      <c r="A17" s="5" t="s">
        <v>18</v>
      </c>
      <c r="B17" s="6">
        <v>11354</v>
      </c>
      <c r="C17" s="6">
        <v>532012</v>
      </c>
    </row>
    <row r="18" spans="1:3" ht="11.1" customHeight="1" x14ac:dyDescent="0.2">
      <c r="A18" s="5" t="s">
        <v>19</v>
      </c>
      <c r="B18" s="6">
        <v>13941</v>
      </c>
      <c r="C18" s="6">
        <v>668784</v>
      </c>
    </row>
    <row r="19" spans="1:3" ht="11.1" customHeight="1" x14ac:dyDescent="0.2">
      <c r="A19" s="5" t="s">
        <v>20</v>
      </c>
      <c r="B19" s="6">
        <v>12489</v>
      </c>
      <c r="C19" s="6">
        <v>589252</v>
      </c>
    </row>
    <row r="20" spans="1:3" ht="11.1" customHeight="1" x14ac:dyDescent="0.2">
      <c r="A20" s="5" t="s">
        <v>21</v>
      </c>
      <c r="B20" s="6">
        <v>45684</v>
      </c>
      <c r="C20" s="6">
        <v>2025248</v>
      </c>
    </row>
    <row r="21" spans="1:3" ht="11.1" customHeight="1" x14ac:dyDescent="0.2">
      <c r="A21" s="5" t="s">
        <v>22</v>
      </c>
      <c r="B21" s="6">
        <v>40157</v>
      </c>
      <c r="C21" s="6">
        <v>1750912</v>
      </c>
    </row>
    <row r="22" spans="1:3" ht="11.1" customHeight="1" x14ac:dyDescent="0.2">
      <c r="A22" s="5" t="s">
        <v>23</v>
      </c>
      <c r="B22" s="6">
        <v>11784</v>
      </c>
      <c r="C22" s="6">
        <v>555361</v>
      </c>
    </row>
    <row r="23" spans="1:3" ht="11.1" customHeight="1" x14ac:dyDescent="0.2">
      <c r="A23" s="5" t="s">
        <v>24</v>
      </c>
      <c r="B23" s="6">
        <v>20660</v>
      </c>
      <c r="C23" s="6">
        <v>909178</v>
      </c>
    </row>
    <row r="24" spans="1:3" ht="11.1" customHeight="1" x14ac:dyDescent="0.2">
      <c r="A24" s="5" t="s">
        <v>25</v>
      </c>
      <c r="B24" s="6">
        <v>14158</v>
      </c>
      <c r="C24" s="6">
        <v>660707</v>
      </c>
    </row>
    <row r="25" spans="1:3" ht="11.1" customHeight="1" x14ac:dyDescent="0.2">
      <c r="A25" s="5" t="s">
        <v>26</v>
      </c>
      <c r="B25" s="6">
        <v>35124</v>
      </c>
      <c r="C25" s="6">
        <v>1538578</v>
      </c>
    </row>
    <row r="26" spans="1:3" ht="11.1" customHeight="1" x14ac:dyDescent="0.2">
      <c r="A26" s="5" t="s">
        <v>27</v>
      </c>
      <c r="B26" s="6">
        <v>13784</v>
      </c>
      <c r="C26" s="6">
        <v>646435</v>
      </c>
    </row>
    <row r="27" spans="1:3" ht="11.1" customHeight="1" x14ac:dyDescent="0.2">
      <c r="A27" s="5" t="s">
        <v>28</v>
      </c>
      <c r="B27" s="6">
        <v>24647</v>
      </c>
      <c r="C27" s="6">
        <v>1075081</v>
      </c>
    </row>
    <row r="28" spans="1:3" ht="11.1" customHeight="1" x14ac:dyDescent="0.2">
      <c r="A28" s="5" t="s">
        <v>29</v>
      </c>
      <c r="B28" s="6">
        <v>24433</v>
      </c>
      <c r="C28" s="6">
        <v>1100381</v>
      </c>
    </row>
    <row r="29" spans="1:3" ht="11.1" customHeight="1" x14ac:dyDescent="0.2">
      <c r="A29" s="5" t="s">
        <v>30</v>
      </c>
      <c r="B29" s="6">
        <v>17031</v>
      </c>
      <c r="C29" s="6">
        <v>798399</v>
      </c>
    </row>
    <row r="30" spans="1:3" ht="11.1" customHeight="1" x14ac:dyDescent="0.2">
      <c r="A30" s="5" t="s">
        <v>31</v>
      </c>
      <c r="B30" s="6">
        <v>57552</v>
      </c>
      <c r="C30" s="6">
        <v>2387881</v>
      </c>
    </row>
    <row r="31" spans="1:3" ht="11.1" customHeight="1" x14ac:dyDescent="0.2">
      <c r="A31" s="5" t="s">
        <v>32</v>
      </c>
      <c r="B31" s="6">
        <v>21640</v>
      </c>
      <c r="C31" s="6">
        <v>927005</v>
      </c>
    </row>
    <row r="32" spans="1:3" ht="11.1" customHeight="1" x14ac:dyDescent="0.2">
      <c r="A32" s="5" t="s">
        <v>33</v>
      </c>
      <c r="B32" s="6">
        <v>19890</v>
      </c>
      <c r="C32" s="6">
        <v>883597</v>
      </c>
    </row>
    <row r="33" spans="1:3" ht="11.1" customHeight="1" x14ac:dyDescent="0.2">
      <c r="A33" s="5" t="s">
        <v>34</v>
      </c>
      <c r="B33" s="6">
        <v>18811</v>
      </c>
      <c r="C33" s="6">
        <v>835913</v>
      </c>
    </row>
    <row r="34" spans="1:3" ht="11.1" customHeight="1" x14ac:dyDescent="0.2">
      <c r="A34" s="5" t="s">
        <v>35</v>
      </c>
      <c r="B34" s="6">
        <v>34754</v>
      </c>
      <c r="C34" s="6">
        <v>1519445</v>
      </c>
    </row>
    <row r="35" spans="1:3" ht="11.1" customHeight="1" x14ac:dyDescent="0.2">
      <c r="A35" s="5" t="s">
        <v>36</v>
      </c>
      <c r="B35" s="6">
        <v>10060</v>
      </c>
      <c r="C35" s="6">
        <v>468376</v>
      </c>
    </row>
    <row r="36" spans="1:3" ht="11.1" customHeight="1" x14ac:dyDescent="0.2">
      <c r="A36" s="5" t="s">
        <v>37</v>
      </c>
      <c r="B36" s="6">
        <v>61072</v>
      </c>
      <c r="C36" s="6">
        <v>2727832</v>
      </c>
    </row>
    <row r="37" spans="1:3" ht="11.1" customHeight="1" x14ac:dyDescent="0.2">
      <c r="A37" s="5" t="s">
        <v>38</v>
      </c>
      <c r="B37" s="6">
        <v>55772</v>
      </c>
      <c r="C37" s="6">
        <v>2473860</v>
      </c>
    </row>
    <row r="38" spans="1:3" ht="11.1" customHeight="1" x14ac:dyDescent="0.2">
      <c r="A38" s="5" t="s">
        <v>39</v>
      </c>
      <c r="B38" s="6">
        <v>20238</v>
      </c>
      <c r="C38" s="6">
        <v>877722</v>
      </c>
    </row>
    <row r="39" spans="1:3" ht="11.1" customHeight="1" x14ac:dyDescent="0.2">
      <c r="A39" s="5" t="s">
        <v>40</v>
      </c>
      <c r="B39" s="6">
        <v>22600</v>
      </c>
      <c r="C39" s="6">
        <v>995229</v>
      </c>
    </row>
    <row r="40" spans="1:3" ht="11.1" customHeight="1" x14ac:dyDescent="0.2">
      <c r="A40" s="5" t="s">
        <v>41</v>
      </c>
      <c r="B40" s="6">
        <v>15312</v>
      </c>
      <c r="C40" s="6">
        <v>724870</v>
      </c>
    </row>
    <row r="41" spans="1:3" ht="11.1" customHeight="1" x14ac:dyDescent="0.2">
      <c r="A41" s="5" t="s">
        <v>42</v>
      </c>
      <c r="B41" s="6">
        <v>14178</v>
      </c>
      <c r="C41" s="6">
        <v>679575</v>
      </c>
    </row>
    <row r="42" spans="1:3" ht="11.1" customHeight="1" x14ac:dyDescent="0.2">
      <c r="A42" s="5" t="s">
        <v>43</v>
      </c>
      <c r="B42" s="6">
        <v>7147</v>
      </c>
      <c r="C42" s="6">
        <v>269501</v>
      </c>
    </row>
    <row r="43" spans="1:3" ht="11.1" customHeight="1" x14ac:dyDescent="0.2">
      <c r="A43" s="5" t="s">
        <v>44</v>
      </c>
      <c r="B43" s="6">
        <v>9936</v>
      </c>
      <c r="C43" s="6">
        <v>427636</v>
      </c>
    </row>
    <row r="44" spans="1:3" ht="11.1" customHeight="1" x14ac:dyDescent="0.2">
      <c r="A44" s="5" t="s">
        <v>45</v>
      </c>
      <c r="B44" s="6">
        <v>23404</v>
      </c>
      <c r="C44" s="6">
        <v>1037793</v>
      </c>
    </row>
    <row r="45" spans="1:3" ht="11.1" customHeight="1" x14ac:dyDescent="0.2">
      <c r="A45" s="5" t="s">
        <v>46</v>
      </c>
      <c r="B45" s="6">
        <v>6577</v>
      </c>
      <c r="C45" s="6">
        <v>273959</v>
      </c>
    </row>
    <row r="46" spans="1:3" ht="11.1" customHeight="1" x14ac:dyDescent="0.2">
      <c r="A46" s="5" t="s">
        <v>47</v>
      </c>
      <c r="B46" s="6">
        <v>4049</v>
      </c>
      <c r="C46" s="6">
        <v>177266</v>
      </c>
    </row>
    <row r="47" spans="1:3" ht="11.1" customHeight="1" x14ac:dyDescent="0.2">
      <c r="A47" s="5" t="s">
        <v>49</v>
      </c>
      <c r="B47" s="7">
        <v>65</v>
      </c>
      <c r="C47" s="6">
        <v>2907</v>
      </c>
    </row>
    <row r="48" spans="1:3" ht="11.1" customHeight="1" x14ac:dyDescent="0.2">
      <c r="A48" s="5" t="s">
        <v>423</v>
      </c>
      <c r="B48" s="6">
        <v>7017</v>
      </c>
      <c r="C48" s="6">
        <v>282481</v>
      </c>
    </row>
    <row r="49" spans="1:3" ht="11.1" customHeight="1" x14ac:dyDescent="0.2">
      <c r="A49" s="5" t="s">
        <v>424</v>
      </c>
      <c r="B49" s="7">
        <v>669</v>
      </c>
      <c r="C49" s="6">
        <v>27884</v>
      </c>
    </row>
    <row r="50" spans="1:3" ht="11.1" customHeight="1" x14ac:dyDescent="0.2">
      <c r="A50" s="5" t="s">
        <v>425</v>
      </c>
      <c r="B50" s="6">
        <v>9582</v>
      </c>
      <c r="C50" s="6">
        <v>401765</v>
      </c>
    </row>
    <row r="51" spans="1:3" ht="11.1" customHeight="1" x14ac:dyDescent="0.2">
      <c r="A51" s="5" t="s">
        <v>426</v>
      </c>
      <c r="B51" s="6">
        <v>2789</v>
      </c>
      <c r="C51" s="6">
        <v>112098</v>
      </c>
    </row>
    <row r="52" spans="1:3" ht="11.1" customHeight="1" x14ac:dyDescent="0.2">
      <c r="A52" s="5" t="s">
        <v>427</v>
      </c>
      <c r="B52" s="6">
        <v>2171</v>
      </c>
      <c r="C52" s="6">
        <v>101466</v>
      </c>
    </row>
    <row r="53" spans="1:3" ht="11.1" customHeight="1" x14ac:dyDescent="0.2">
      <c r="A53" s="5" t="s">
        <v>428</v>
      </c>
      <c r="B53" s="6">
        <v>2199</v>
      </c>
      <c r="C53" s="6">
        <v>92193</v>
      </c>
    </row>
    <row r="54" spans="1:3" ht="11.1" customHeight="1" x14ac:dyDescent="0.2">
      <c r="A54" s="5" t="s">
        <v>429</v>
      </c>
      <c r="B54" s="6">
        <v>1192</v>
      </c>
      <c r="C54" s="6">
        <v>51114</v>
      </c>
    </row>
    <row r="55" spans="1:3" ht="11.1" customHeight="1" x14ac:dyDescent="0.2">
      <c r="A55" s="5" t="s">
        <v>430</v>
      </c>
      <c r="B55" s="6">
        <v>5203</v>
      </c>
      <c r="C55" s="6">
        <v>213345</v>
      </c>
    </row>
    <row r="56" spans="1:3" ht="11.1" customHeight="1" x14ac:dyDescent="0.2">
      <c r="A56" s="5" t="s">
        <v>431</v>
      </c>
      <c r="B56" s="6">
        <v>2390</v>
      </c>
      <c r="C56" s="6">
        <v>95080</v>
      </c>
    </row>
    <row r="57" spans="1:3" ht="11.1" customHeight="1" x14ac:dyDescent="0.2">
      <c r="A57" s="5" t="s">
        <v>432</v>
      </c>
      <c r="B57" s="6">
        <v>2033</v>
      </c>
      <c r="C57" s="6">
        <v>96069</v>
      </c>
    </row>
    <row r="58" spans="1:3" ht="11.1" customHeight="1" x14ac:dyDescent="0.2">
      <c r="A58" s="5" t="s">
        <v>433</v>
      </c>
      <c r="B58" s="6">
        <v>2074</v>
      </c>
      <c r="C58" s="6">
        <v>86110</v>
      </c>
    </row>
    <row r="59" spans="1:3" ht="11.1" customHeight="1" x14ac:dyDescent="0.2">
      <c r="A59" s="5" t="s">
        <v>434</v>
      </c>
      <c r="B59" s="6">
        <v>9158</v>
      </c>
      <c r="C59" s="6">
        <v>373127</v>
      </c>
    </row>
    <row r="60" spans="1:3" ht="11.1" customHeight="1" x14ac:dyDescent="0.2">
      <c r="A60" s="5" t="s">
        <v>435</v>
      </c>
      <c r="B60" s="6">
        <v>4176</v>
      </c>
      <c r="C60" s="6">
        <v>167489</v>
      </c>
    </row>
    <row r="61" spans="1:3" ht="11.1" customHeight="1" x14ac:dyDescent="0.2">
      <c r="A61" s="5" t="s">
        <v>436</v>
      </c>
      <c r="B61" s="7">
        <v>743</v>
      </c>
      <c r="C61" s="6">
        <v>30199</v>
      </c>
    </row>
    <row r="62" spans="1:3" ht="11.1" customHeight="1" x14ac:dyDescent="0.2">
      <c r="A62" s="5" t="s">
        <v>437</v>
      </c>
      <c r="B62" s="6">
        <v>6937</v>
      </c>
      <c r="C62" s="6">
        <v>302280</v>
      </c>
    </row>
    <row r="63" spans="1:3" ht="11.1" customHeight="1" x14ac:dyDescent="0.2">
      <c r="A63" s="5" t="s">
        <v>438</v>
      </c>
      <c r="B63" s="6">
        <v>1461</v>
      </c>
      <c r="C63" s="6">
        <v>58512</v>
      </c>
    </row>
    <row r="64" spans="1:3" ht="11.1" customHeight="1" x14ac:dyDescent="0.2">
      <c r="A64" s="5" t="s">
        <v>439</v>
      </c>
      <c r="B64" s="6">
        <v>3249</v>
      </c>
      <c r="C64" s="6">
        <v>140565</v>
      </c>
    </row>
    <row r="65" spans="1:3" ht="11.1" customHeight="1" x14ac:dyDescent="0.2">
      <c r="A65" s="5" t="s">
        <v>440</v>
      </c>
      <c r="B65" s="6">
        <v>6523</v>
      </c>
      <c r="C65" s="6">
        <v>275918</v>
      </c>
    </row>
    <row r="66" spans="1:3" ht="11.1" customHeight="1" x14ac:dyDescent="0.2">
      <c r="A66" s="5" t="s">
        <v>441</v>
      </c>
      <c r="B66" s="6">
        <v>4757</v>
      </c>
      <c r="C66" s="6">
        <v>189012</v>
      </c>
    </row>
    <row r="67" spans="1:3" ht="11.1" customHeight="1" x14ac:dyDescent="0.2">
      <c r="A67" s="5" t="s">
        <v>442</v>
      </c>
      <c r="B67" s="6">
        <v>2233</v>
      </c>
      <c r="C67" s="6">
        <v>96501</v>
      </c>
    </row>
    <row r="68" spans="1:3" ht="11.1" customHeight="1" x14ac:dyDescent="0.2">
      <c r="A68" s="5" t="s">
        <v>443</v>
      </c>
      <c r="B68" s="6">
        <v>3055</v>
      </c>
      <c r="C68" s="6">
        <v>122359</v>
      </c>
    </row>
    <row r="69" spans="1:3" ht="11.1" customHeight="1" x14ac:dyDescent="0.2">
      <c r="A69" s="5" t="s">
        <v>444</v>
      </c>
      <c r="B69" s="6">
        <v>1812</v>
      </c>
      <c r="C69" s="6">
        <v>78313</v>
      </c>
    </row>
    <row r="70" spans="1:3" ht="11.1" customHeight="1" x14ac:dyDescent="0.2">
      <c r="A70" s="5" t="s">
        <v>445</v>
      </c>
      <c r="B70" s="6">
        <v>1891</v>
      </c>
      <c r="C70" s="6">
        <v>75786</v>
      </c>
    </row>
    <row r="71" spans="1:3" ht="11.1" customHeight="1" x14ac:dyDescent="0.2">
      <c r="A71" s="5" t="s">
        <v>446</v>
      </c>
      <c r="B71" s="6">
        <v>1449</v>
      </c>
      <c r="C71" s="6">
        <v>58018</v>
      </c>
    </row>
    <row r="72" spans="1:3" ht="11.1" customHeight="1" x14ac:dyDescent="0.2">
      <c r="A72" s="5" t="s">
        <v>447</v>
      </c>
      <c r="B72" s="6">
        <v>1453</v>
      </c>
      <c r="C72" s="6">
        <v>66381</v>
      </c>
    </row>
    <row r="73" spans="1:3" ht="11.1" customHeight="1" x14ac:dyDescent="0.2">
      <c r="A73" s="5" t="s">
        <v>448</v>
      </c>
      <c r="B73" s="7">
        <v>192</v>
      </c>
      <c r="C73" s="6">
        <v>8014</v>
      </c>
    </row>
    <row r="74" spans="1:3" s="1" customFormat="1" ht="11.1" customHeight="1" x14ac:dyDescent="0.2">
      <c r="A74" s="5" t="s">
        <v>52</v>
      </c>
      <c r="B74" s="6">
        <v>1755951</v>
      </c>
      <c r="C74" s="6">
        <v>85822752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5"/>
  <sheetViews>
    <sheetView view="pageBreakPreview" zoomScale="150" zoomScaleNormal="100" zoomScaleSheetLayoutView="1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3" sqref="I13"/>
    </sheetView>
  </sheetViews>
  <sheetFormatPr defaultColWidth="10.5" defaultRowHeight="11.45" customHeight="1" x14ac:dyDescent="0.2"/>
  <cols>
    <col min="1" max="1" width="54.33203125" style="1" customWidth="1"/>
    <col min="2" max="2" width="20.83203125" style="1" customWidth="1"/>
    <col min="3" max="3" width="26.1640625" style="1" customWidth="1"/>
  </cols>
  <sheetData>
    <row r="1" spans="1:3" s="1" customFormat="1" ht="51" customHeight="1" x14ac:dyDescent="0.2">
      <c r="B1" s="264" t="s">
        <v>96</v>
      </c>
      <c r="C1" s="264"/>
    </row>
    <row r="2" spans="1:3" ht="11.1" customHeight="1" x14ac:dyDescent="0.2"/>
    <row r="3" spans="1:3" ht="32.1" customHeight="1" x14ac:dyDescent="0.2">
      <c r="A3" s="263" t="s">
        <v>0</v>
      </c>
      <c r="B3" s="263"/>
      <c r="C3" s="263"/>
    </row>
    <row r="4" spans="1:3" ht="11.1" customHeight="1" x14ac:dyDescent="0.2"/>
    <row r="5" spans="1:3" ht="48.75" customHeight="1" x14ac:dyDescent="0.2">
      <c r="A5" s="2" t="s">
        <v>1</v>
      </c>
      <c r="B5" s="3" t="s">
        <v>2</v>
      </c>
      <c r="C5" s="4" t="s">
        <v>53</v>
      </c>
    </row>
    <row r="6" spans="1:3" ht="15" customHeight="1" x14ac:dyDescent="0.2">
      <c r="A6" s="5" t="s">
        <v>3</v>
      </c>
      <c r="B6" s="6">
        <v>83395</v>
      </c>
      <c r="C6" s="6">
        <v>9456507</v>
      </c>
    </row>
    <row r="7" spans="1:3" ht="11.25" customHeight="1" x14ac:dyDescent="0.2">
      <c r="A7" s="5" t="s">
        <v>4</v>
      </c>
      <c r="B7" s="6">
        <v>7558</v>
      </c>
      <c r="C7" s="6">
        <v>910324</v>
      </c>
    </row>
    <row r="8" spans="1:3" ht="11.1" customHeight="1" x14ac:dyDescent="0.2">
      <c r="A8" s="5" t="s">
        <v>5</v>
      </c>
      <c r="B8" s="6">
        <v>5831</v>
      </c>
      <c r="C8" s="6">
        <v>529455</v>
      </c>
    </row>
    <row r="9" spans="1:3" ht="11.1" customHeight="1" x14ac:dyDescent="0.2">
      <c r="A9" s="5" t="s">
        <v>6</v>
      </c>
      <c r="B9" s="6">
        <v>159431</v>
      </c>
      <c r="C9" s="6">
        <v>18322740</v>
      </c>
    </row>
    <row r="10" spans="1:3" ht="11.1" customHeight="1" x14ac:dyDescent="0.2">
      <c r="A10" s="5" t="s">
        <v>7</v>
      </c>
      <c r="B10" s="6">
        <v>144369</v>
      </c>
      <c r="C10" s="6">
        <v>16830297</v>
      </c>
    </row>
    <row r="11" spans="1:3" ht="11.1" customHeight="1" x14ac:dyDescent="0.2">
      <c r="A11" s="5" t="s">
        <v>8</v>
      </c>
      <c r="B11" s="6">
        <v>133460</v>
      </c>
      <c r="C11" s="6">
        <v>54798898</v>
      </c>
    </row>
    <row r="12" spans="1:3" ht="11.1" customHeight="1" x14ac:dyDescent="0.2">
      <c r="A12" s="5" t="s">
        <v>9</v>
      </c>
      <c r="B12" s="6">
        <v>133020</v>
      </c>
      <c r="C12" s="6">
        <v>15939010</v>
      </c>
    </row>
    <row r="13" spans="1:3" ht="11.1" customHeight="1" x14ac:dyDescent="0.2">
      <c r="A13" s="5" t="s">
        <v>10</v>
      </c>
      <c r="B13" s="6">
        <v>45875</v>
      </c>
      <c r="C13" s="6">
        <v>18517712</v>
      </c>
    </row>
    <row r="14" spans="1:3" ht="11.1" customHeight="1" x14ac:dyDescent="0.2">
      <c r="A14" s="5" t="s">
        <v>11</v>
      </c>
      <c r="B14" s="6">
        <v>65018</v>
      </c>
      <c r="C14" s="6">
        <v>7698023</v>
      </c>
    </row>
    <row r="15" spans="1:3" ht="11.1" customHeight="1" x14ac:dyDescent="0.2">
      <c r="A15" s="5" t="s">
        <v>12</v>
      </c>
      <c r="B15" s="6">
        <v>17835</v>
      </c>
      <c r="C15" s="6">
        <v>7196096</v>
      </c>
    </row>
    <row r="16" spans="1:3" ht="11.1" customHeight="1" x14ac:dyDescent="0.2">
      <c r="A16" s="5" t="s">
        <v>13</v>
      </c>
      <c r="B16" s="6">
        <v>22320</v>
      </c>
      <c r="C16" s="6">
        <v>3586098</v>
      </c>
    </row>
    <row r="17" spans="1:3" ht="11.1" customHeight="1" x14ac:dyDescent="0.2">
      <c r="A17" s="5" t="s">
        <v>14</v>
      </c>
      <c r="B17" s="6">
        <v>106074</v>
      </c>
      <c r="C17" s="6">
        <v>16567255</v>
      </c>
    </row>
    <row r="18" spans="1:3" ht="11.1" customHeight="1" x14ac:dyDescent="0.2">
      <c r="A18" s="5" t="s">
        <v>15</v>
      </c>
      <c r="B18" s="6">
        <v>58731</v>
      </c>
      <c r="C18" s="6">
        <v>9389814</v>
      </c>
    </row>
    <row r="19" spans="1:3" ht="11.1" customHeight="1" x14ac:dyDescent="0.2">
      <c r="A19" s="5" t="s">
        <v>16</v>
      </c>
      <c r="B19" s="6">
        <v>39975</v>
      </c>
      <c r="C19" s="6">
        <v>6116342</v>
      </c>
    </row>
    <row r="20" spans="1:3" ht="11.1" customHeight="1" x14ac:dyDescent="0.2">
      <c r="A20" s="5" t="s">
        <v>17</v>
      </c>
      <c r="B20" s="6">
        <v>16434</v>
      </c>
      <c r="C20" s="6">
        <v>2487821</v>
      </c>
    </row>
    <row r="21" spans="1:3" ht="11.1" customHeight="1" x14ac:dyDescent="0.2">
      <c r="A21" s="5" t="s">
        <v>18</v>
      </c>
      <c r="B21" s="6">
        <v>11694</v>
      </c>
      <c r="C21" s="6">
        <v>1753885</v>
      </c>
    </row>
    <row r="22" spans="1:3" ht="11.1" customHeight="1" x14ac:dyDescent="0.2">
      <c r="A22" s="5" t="s">
        <v>19</v>
      </c>
      <c r="B22" s="6">
        <v>16034</v>
      </c>
      <c r="C22" s="6">
        <v>2498405</v>
      </c>
    </row>
    <row r="23" spans="1:3" ht="11.1" customHeight="1" x14ac:dyDescent="0.2">
      <c r="A23" s="5" t="s">
        <v>20</v>
      </c>
      <c r="B23" s="6">
        <v>13016</v>
      </c>
      <c r="C23" s="6">
        <v>1988227</v>
      </c>
    </row>
    <row r="24" spans="1:3" ht="11.1" customHeight="1" x14ac:dyDescent="0.2">
      <c r="A24" s="5" t="s">
        <v>21</v>
      </c>
      <c r="B24" s="6">
        <v>45577</v>
      </c>
      <c r="C24" s="6">
        <v>7322667</v>
      </c>
    </row>
    <row r="25" spans="1:3" ht="11.1" customHeight="1" x14ac:dyDescent="0.2">
      <c r="A25" s="5" t="s">
        <v>22</v>
      </c>
      <c r="B25" s="6">
        <v>40600</v>
      </c>
      <c r="C25" s="6">
        <v>6004029</v>
      </c>
    </row>
    <row r="26" spans="1:3" ht="11.1" customHeight="1" x14ac:dyDescent="0.2">
      <c r="A26" s="5" t="s">
        <v>23</v>
      </c>
      <c r="B26" s="6">
        <v>11421</v>
      </c>
      <c r="C26" s="6">
        <v>1747613</v>
      </c>
    </row>
    <row r="27" spans="1:3" ht="11.1" customHeight="1" x14ac:dyDescent="0.2">
      <c r="A27" s="5" t="s">
        <v>24</v>
      </c>
      <c r="B27" s="6">
        <v>22183</v>
      </c>
      <c r="C27" s="6">
        <v>3490662</v>
      </c>
    </row>
    <row r="28" spans="1:3" ht="11.1" customHeight="1" x14ac:dyDescent="0.2">
      <c r="A28" s="5" t="s">
        <v>25</v>
      </c>
      <c r="B28" s="6">
        <v>13240</v>
      </c>
      <c r="C28" s="6">
        <v>2005749</v>
      </c>
    </row>
    <row r="29" spans="1:3" ht="11.1" customHeight="1" x14ac:dyDescent="0.2">
      <c r="A29" s="5" t="s">
        <v>26</v>
      </c>
      <c r="B29" s="6">
        <v>34723</v>
      </c>
      <c r="C29" s="6">
        <v>5159664</v>
      </c>
    </row>
    <row r="30" spans="1:3" ht="11.1" customHeight="1" x14ac:dyDescent="0.2">
      <c r="A30" s="5" t="s">
        <v>27</v>
      </c>
      <c r="B30" s="6">
        <v>13711</v>
      </c>
      <c r="C30" s="6">
        <v>2094607</v>
      </c>
    </row>
    <row r="31" spans="1:3" ht="11.1" customHeight="1" x14ac:dyDescent="0.2">
      <c r="A31" s="5" t="s">
        <v>28</v>
      </c>
      <c r="B31" s="6">
        <v>25334</v>
      </c>
      <c r="C31" s="6">
        <v>3729503</v>
      </c>
    </row>
    <row r="32" spans="1:3" ht="11.1" customHeight="1" x14ac:dyDescent="0.2">
      <c r="A32" s="5" t="s">
        <v>29</v>
      </c>
      <c r="B32" s="6">
        <v>29646</v>
      </c>
      <c r="C32" s="6">
        <v>4432003</v>
      </c>
    </row>
    <row r="33" spans="1:3" ht="11.1" customHeight="1" x14ac:dyDescent="0.2">
      <c r="A33" s="5" t="s">
        <v>30</v>
      </c>
      <c r="B33" s="6">
        <v>17561</v>
      </c>
      <c r="C33" s="6">
        <v>2721311</v>
      </c>
    </row>
    <row r="34" spans="1:3" ht="11.1" customHeight="1" x14ac:dyDescent="0.2">
      <c r="A34" s="5" t="s">
        <v>31</v>
      </c>
      <c r="B34" s="6">
        <v>90440</v>
      </c>
      <c r="C34" s="6">
        <v>13720804</v>
      </c>
    </row>
    <row r="35" spans="1:3" ht="11.1" customHeight="1" x14ac:dyDescent="0.2">
      <c r="A35" s="5" t="s">
        <v>32</v>
      </c>
      <c r="B35" s="6">
        <v>21089</v>
      </c>
      <c r="C35" s="6">
        <v>3070541</v>
      </c>
    </row>
    <row r="36" spans="1:3" ht="11.1" customHeight="1" x14ac:dyDescent="0.2">
      <c r="A36" s="5" t="s">
        <v>33</v>
      </c>
      <c r="B36" s="6">
        <v>21605</v>
      </c>
      <c r="C36" s="6">
        <v>3174585</v>
      </c>
    </row>
    <row r="37" spans="1:3" ht="11.1" customHeight="1" x14ac:dyDescent="0.2">
      <c r="A37" s="5" t="s">
        <v>34</v>
      </c>
      <c r="B37" s="6">
        <v>22312</v>
      </c>
      <c r="C37" s="6">
        <v>3585557</v>
      </c>
    </row>
    <row r="38" spans="1:3" ht="11.1" customHeight="1" x14ac:dyDescent="0.2">
      <c r="A38" s="5" t="s">
        <v>35</v>
      </c>
      <c r="B38" s="6">
        <v>35642</v>
      </c>
      <c r="C38" s="6">
        <v>5288442</v>
      </c>
    </row>
    <row r="39" spans="1:3" ht="11.1" customHeight="1" x14ac:dyDescent="0.2">
      <c r="A39" s="5" t="s">
        <v>36</v>
      </c>
      <c r="B39" s="6">
        <v>10515</v>
      </c>
      <c r="C39" s="6">
        <v>1527304</v>
      </c>
    </row>
    <row r="40" spans="1:3" ht="11.1" customHeight="1" x14ac:dyDescent="0.2">
      <c r="A40" s="5" t="s">
        <v>37</v>
      </c>
      <c r="B40" s="6">
        <v>63521</v>
      </c>
      <c r="C40" s="6">
        <v>9862113</v>
      </c>
    </row>
    <row r="41" spans="1:3" ht="11.1" customHeight="1" x14ac:dyDescent="0.2">
      <c r="A41" s="5" t="s">
        <v>38</v>
      </c>
      <c r="B41" s="6">
        <v>56004</v>
      </c>
      <c r="C41" s="6">
        <v>8362657</v>
      </c>
    </row>
    <row r="42" spans="1:3" ht="11.1" customHeight="1" x14ac:dyDescent="0.2">
      <c r="A42" s="5" t="s">
        <v>39</v>
      </c>
      <c r="B42" s="6">
        <v>20722</v>
      </c>
      <c r="C42" s="6">
        <v>3021630</v>
      </c>
    </row>
    <row r="43" spans="1:3" ht="11.1" customHeight="1" x14ac:dyDescent="0.2">
      <c r="A43" s="5" t="s">
        <v>40</v>
      </c>
      <c r="B43" s="6">
        <v>23700</v>
      </c>
      <c r="C43" s="6">
        <v>3907043</v>
      </c>
    </row>
    <row r="44" spans="1:3" ht="11.1" customHeight="1" x14ac:dyDescent="0.2">
      <c r="A44" s="5" t="s">
        <v>41</v>
      </c>
      <c r="B44" s="6">
        <v>16103</v>
      </c>
      <c r="C44" s="6">
        <v>2479822</v>
      </c>
    </row>
    <row r="45" spans="1:3" ht="11.1" customHeight="1" x14ac:dyDescent="0.2">
      <c r="A45" s="5" t="s">
        <v>42</v>
      </c>
      <c r="B45" s="6">
        <v>15134</v>
      </c>
      <c r="C45" s="6">
        <v>2376063</v>
      </c>
    </row>
    <row r="46" spans="1:3" ht="11.1" customHeight="1" x14ac:dyDescent="0.2">
      <c r="A46" s="5" t="s">
        <v>43</v>
      </c>
      <c r="B46" s="6">
        <v>8469</v>
      </c>
      <c r="C46" s="6">
        <v>740218</v>
      </c>
    </row>
    <row r="47" spans="1:3" ht="11.1" customHeight="1" x14ac:dyDescent="0.2">
      <c r="A47" s="5" t="s">
        <v>44</v>
      </c>
      <c r="B47" s="6">
        <v>15126</v>
      </c>
      <c r="C47" s="6">
        <v>1733087</v>
      </c>
    </row>
    <row r="48" spans="1:3" ht="11.1" customHeight="1" x14ac:dyDescent="0.2">
      <c r="A48" s="5" t="s">
        <v>45</v>
      </c>
      <c r="B48" s="6">
        <v>23629</v>
      </c>
      <c r="C48" s="6">
        <v>2676162</v>
      </c>
    </row>
    <row r="49" spans="1:3" ht="11.1" customHeight="1" x14ac:dyDescent="0.2">
      <c r="A49" s="5" t="s">
        <v>46</v>
      </c>
      <c r="B49" s="6">
        <v>6775</v>
      </c>
      <c r="C49" s="6">
        <v>728488</v>
      </c>
    </row>
    <row r="50" spans="1:3" ht="11.1" customHeight="1" x14ac:dyDescent="0.2">
      <c r="A50" s="5" t="s">
        <v>47</v>
      </c>
      <c r="B50" s="6">
        <v>4291</v>
      </c>
      <c r="C50" s="6">
        <v>558939</v>
      </c>
    </row>
    <row r="51" spans="1:3" ht="11.1" customHeight="1" x14ac:dyDescent="0.2">
      <c r="A51" s="5" t="s">
        <v>48</v>
      </c>
      <c r="B51" s="6">
        <v>5903</v>
      </c>
      <c r="C51" s="6">
        <v>468143</v>
      </c>
    </row>
    <row r="52" spans="1:3" ht="11.1" customHeight="1" x14ac:dyDescent="0.2">
      <c r="A52" s="5" t="s">
        <v>49</v>
      </c>
      <c r="B52" s="6">
        <v>1435</v>
      </c>
      <c r="C52" s="6">
        <v>198101</v>
      </c>
    </row>
    <row r="53" spans="1:3" ht="11.1" customHeight="1" x14ac:dyDescent="0.2">
      <c r="A53" s="5" t="s">
        <v>50</v>
      </c>
      <c r="B53" s="6">
        <v>3459</v>
      </c>
      <c r="C53" s="6">
        <v>271068</v>
      </c>
    </row>
    <row r="54" spans="1:3" ht="11.1" customHeight="1" x14ac:dyDescent="0.2">
      <c r="A54" s="5" t="s">
        <v>51</v>
      </c>
      <c r="B54" s="6">
        <v>30197</v>
      </c>
      <c r="C54" s="6">
        <v>4285482</v>
      </c>
    </row>
    <row r="55" spans="1:3" s="1" customFormat="1" ht="11.1" customHeight="1" x14ac:dyDescent="0.2">
      <c r="A55" s="5" t="s">
        <v>52</v>
      </c>
      <c r="B55" s="6">
        <f>SUM(B6:B54)</f>
        <v>1830137</v>
      </c>
      <c r="C55" s="6">
        <f>SUM(C6:C54)</f>
        <v>305330966</v>
      </c>
    </row>
  </sheetData>
  <mergeCells count="2">
    <mergeCell ref="A3:C3"/>
    <mergeCell ref="B1:C1"/>
  </mergeCells>
  <pageMargins left="0.7" right="0.7" top="0.75" bottom="0.75" header="0.3" footer="0.3"/>
  <pageSetup pageOrder="overThenDown" orientation="portrait" r:id="rId1"/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view="pageBreakPreview" zoomScale="170" zoomScaleNormal="170" zoomScaleSheetLayoutView="1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15" sqref="H15"/>
    </sheetView>
  </sheetViews>
  <sheetFormatPr defaultRowHeight="12.75" x14ac:dyDescent="0.2"/>
  <cols>
    <col min="1" max="1" width="27.33203125" style="102" customWidth="1"/>
    <col min="2" max="2" width="22.33203125" style="102" customWidth="1"/>
    <col min="3" max="3" width="21.33203125" style="102" customWidth="1"/>
    <col min="4" max="4" width="22.83203125" style="102" customWidth="1"/>
    <col min="5" max="16384" width="9.33203125" style="102"/>
  </cols>
  <sheetData>
    <row r="1" spans="1:5" s="97" customFormat="1" ht="51" customHeight="1" x14ac:dyDescent="0.2">
      <c r="C1" s="265" t="s">
        <v>461</v>
      </c>
      <c r="D1" s="265"/>
      <c r="E1" s="143"/>
    </row>
    <row r="2" spans="1:5" s="99" customFormat="1" ht="67.5" customHeight="1" x14ac:dyDescent="0.25">
      <c r="A2" s="266" t="s">
        <v>323</v>
      </c>
      <c r="B2" s="266"/>
      <c r="C2" s="266"/>
      <c r="D2" s="266"/>
      <c r="E2" s="98"/>
    </row>
    <row r="3" spans="1:5" ht="27" customHeight="1" x14ac:dyDescent="0.2">
      <c r="A3" s="267" t="s">
        <v>324</v>
      </c>
      <c r="B3" s="100" t="s">
        <v>325</v>
      </c>
      <c r="C3" s="101" t="s">
        <v>326</v>
      </c>
      <c r="D3" s="100" t="s">
        <v>327</v>
      </c>
    </row>
    <row r="4" spans="1:5" x14ac:dyDescent="0.2">
      <c r="A4" s="267"/>
      <c r="B4" s="103" t="s">
        <v>328</v>
      </c>
      <c r="C4" s="103" t="s">
        <v>328</v>
      </c>
      <c r="D4" s="103" t="s">
        <v>328</v>
      </c>
    </row>
    <row r="5" spans="1:5" x14ac:dyDescent="0.2">
      <c r="A5" s="104" t="s">
        <v>329</v>
      </c>
      <c r="B5" s="105">
        <v>88021905</v>
      </c>
      <c r="C5" s="106">
        <f>D5-B5</f>
        <v>72221595</v>
      </c>
      <c r="D5" s="107">
        <f>181744400-D6-D7-D8-D9-D10-D11-D12-D13</f>
        <v>160243500</v>
      </c>
    </row>
    <row r="6" spans="1:5" x14ac:dyDescent="0.2">
      <c r="A6" s="104" t="s">
        <v>330</v>
      </c>
      <c r="B6" s="105">
        <v>63204.62</v>
      </c>
      <c r="C6" s="106">
        <f t="shared" ref="C6:C21" si="0">D6-B6</f>
        <v>148695.38</v>
      </c>
      <c r="D6" s="107">
        <v>211900</v>
      </c>
    </row>
    <row r="7" spans="1:5" x14ac:dyDescent="0.2">
      <c r="A7" s="104" t="s">
        <v>331</v>
      </c>
      <c r="B7" s="105"/>
      <c r="C7" s="106">
        <f t="shared" si="0"/>
        <v>3013100</v>
      </c>
      <c r="D7" s="107">
        <v>3013100</v>
      </c>
    </row>
    <row r="8" spans="1:5" x14ac:dyDescent="0.2">
      <c r="A8" s="104" t="s">
        <v>332</v>
      </c>
      <c r="B8" s="105"/>
      <c r="C8" s="106">
        <f t="shared" si="0"/>
        <v>2455200</v>
      </c>
      <c r="D8" s="107">
        <v>2455200</v>
      </c>
    </row>
    <row r="9" spans="1:5" x14ac:dyDescent="0.2">
      <c r="A9" s="104" t="s">
        <v>333</v>
      </c>
      <c r="B9" s="105"/>
      <c r="C9" s="106">
        <f t="shared" si="0"/>
        <v>573300</v>
      </c>
      <c r="D9" s="107">
        <v>573300</v>
      </c>
    </row>
    <row r="10" spans="1:5" x14ac:dyDescent="0.2">
      <c r="A10" s="104" t="s">
        <v>334</v>
      </c>
      <c r="B10" s="105"/>
      <c r="C10" s="106">
        <f t="shared" si="0"/>
        <v>567300</v>
      </c>
      <c r="D10" s="107">
        <v>567300</v>
      </c>
    </row>
    <row r="11" spans="1:5" x14ac:dyDescent="0.2">
      <c r="A11" s="104" t="s">
        <v>335</v>
      </c>
      <c r="B11" s="105"/>
      <c r="C11" s="106">
        <f t="shared" si="0"/>
        <v>845600</v>
      </c>
      <c r="D11" s="107">
        <v>845600</v>
      </c>
    </row>
    <row r="12" spans="1:5" x14ac:dyDescent="0.2">
      <c r="A12" s="104" t="s">
        <v>336</v>
      </c>
      <c r="B12" s="105"/>
      <c r="C12" s="106">
        <f t="shared" si="0"/>
        <v>507800</v>
      </c>
      <c r="D12" s="107">
        <v>507800</v>
      </c>
    </row>
    <row r="13" spans="1:5" x14ac:dyDescent="0.2">
      <c r="A13" s="104" t="s">
        <v>337</v>
      </c>
      <c r="B13" s="105">
        <v>16439400</v>
      </c>
      <c r="C13" s="106">
        <f t="shared" si="0"/>
        <v>-3112700</v>
      </c>
      <c r="D13" s="107">
        <v>13326700</v>
      </c>
    </row>
    <row r="14" spans="1:5" x14ac:dyDescent="0.2">
      <c r="A14" s="104" t="s">
        <v>338</v>
      </c>
      <c r="B14" s="105">
        <v>40650600</v>
      </c>
      <c r="C14" s="106">
        <f t="shared" si="0"/>
        <v>-1356900</v>
      </c>
      <c r="D14" s="107">
        <v>39293700</v>
      </c>
    </row>
    <row r="15" spans="1:5" x14ac:dyDescent="0.2">
      <c r="A15" s="104" t="s">
        <v>339</v>
      </c>
      <c r="B15" s="105">
        <v>52935255.770000003</v>
      </c>
      <c r="C15" s="106">
        <f t="shared" si="0"/>
        <v>15327144.229999997</v>
      </c>
      <c r="D15" s="107">
        <f>145067100-D16-D17</f>
        <v>68262400</v>
      </c>
    </row>
    <row r="16" spans="1:5" x14ac:dyDescent="0.2">
      <c r="A16" s="104" t="s">
        <v>340</v>
      </c>
      <c r="B16" s="105">
        <v>41200600</v>
      </c>
      <c r="C16" s="106">
        <f t="shared" si="0"/>
        <v>27938100</v>
      </c>
      <c r="D16" s="107">
        <v>69138700</v>
      </c>
    </row>
    <row r="17" spans="1:4" x14ac:dyDescent="0.2">
      <c r="A17" s="104" t="s">
        <v>341</v>
      </c>
      <c r="B17" s="105">
        <v>8503400</v>
      </c>
      <c r="C17" s="106">
        <f t="shared" si="0"/>
        <v>-837400</v>
      </c>
      <c r="D17" s="107">
        <v>7666000</v>
      </c>
    </row>
    <row r="18" spans="1:4" s="110" customFormat="1" x14ac:dyDescent="0.2">
      <c r="A18" s="108" t="s">
        <v>342</v>
      </c>
      <c r="B18" s="109">
        <v>435114038.60000002</v>
      </c>
      <c r="C18" s="106">
        <f t="shared" si="0"/>
        <v>-29258236.920000017</v>
      </c>
      <c r="D18" s="107">
        <f>578242900-D19-D20-D21</f>
        <v>405855801.68000001</v>
      </c>
    </row>
    <row r="19" spans="1:4" s="110" customFormat="1" ht="14.25" customHeight="1" x14ac:dyDescent="0.2">
      <c r="A19" s="108" t="s">
        <v>343</v>
      </c>
      <c r="B19" s="109">
        <v>133831700</v>
      </c>
      <c r="C19" s="106">
        <f t="shared" si="0"/>
        <v>-47576700</v>
      </c>
      <c r="D19" s="107">
        <v>86255000</v>
      </c>
    </row>
    <row r="20" spans="1:4" s="110" customFormat="1" ht="14.25" customHeight="1" x14ac:dyDescent="0.2">
      <c r="A20" s="108" t="s">
        <v>344</v>
      </c>
      <c r="B20" s="109">
        <v>2337839</v>
      </c>
      <c r="C20" s="106">
        <f t="shared" si="0"/>
        <v>10297261</v>
      </c>
      <c r="D20" s="107">
        <v>12635100</v>
      </c>
    </row>
    <row r="21" spans="1:4" x14ac:dyDescent="0.2">
      <c r="A21" s="104" t="s">
        <v>345</v>
      </c>
      <c r="B21" s="105">
        <v>48610770.859999999</v>
      </c>
      <c r="C21" s="106">
        <f t="shared" si="0"/>
        <v>24886227.459999993</v>
      </c>
      <c r="D21" s="107">
        <v>73496998.319999993</v>
      </c>
    </row>
    <row r="22" spans="1:4" x14ac:dyDescent="0.2">
      <c r="A22" s="111" t="s">
        <v>346</v>
      </c>
      <c r="B22" s="112">
        <f>SUM(B5:B21)</f>
        <v>867708713.85000002</v>
      </c>
      <c r="C22" s="113">
        <f>SUM(C5:C21)</f>
        <v>76639386.149999961</v>
      </c>
      <c r="D22" s="114">
        <f>SUM(D5:D21)</f>
        <v>944348100</v>
      </c>
    </row>
    <row r="23" spans="1:4" x14ac:dyDescent="0.2">
      <c r="A23" s="115"/>
      <c r="B23" s="115"/>
      <c r="C23" s="115"/>
    </row>
    <row r="24" spans="1:4" x14ac:dyDescent="0.2">
      <c r="A24" s="115"/>
      <c r="B24" s="116"/>
      <c r="C24" s="116"/>
    </row>
    <row r="25" spans="1:4" x14ac:dyDescent="0.2">
      <c r="A25" s="115"/>
      <c r="B25" s="116"/>
      <c r="C25" s="117"/>
    </row>
    <row r="26" spans="1:4" x14ac:dyDescent="0.2">
      <c r="A26" s="115"/>
      <c r="B26" s="116"/>
      <c r="C26" s="115"/>
    </row>
    <row r="27" spans="1:4" x14ac:dyDescent="0.2">
      <c r="A27" s="115"/>
      <c r="B27" s="115"/>
      <c r="C27" s="115"/>
    </row>
    <row r="28" spans="1:4" x14ac:dyDescent="0.2">
      <c r="A28" s="115"/>
      <c r="B28" s="115"/>
      <c r="C28" s="115"/>
    </row>
    <row r="29" spans="1:4" x14ac:dyDescent="0.2">
      <c r="A29" s="115"/>
      <c r="B29" s="115"/>
      <c r="C29" s="115"/>
    </row>
    <row r="30" spans="1:4" x14ac:dyDescent="0.2">
      <c r="A30" s="115"/>
      <c r="B30" s="115"/>
      <c r="C30" s="115"/>
    </row>
    <row r="31" spans="1:4" x14ac:dyDescent="0.2">
      <c r="A31" s="115"/>
      <c r="B31" s="115"/>
      <c r="C31" s="115"/>
    </row>
    <row r="32" spans="1:4" x14ac:dyDescent="0.2">
      <c r="A32" s="115"/>
      <c r="B32" s="115"/>
      <c r="C32" s="115"/>
    </row>
    <row r="33" spans="1:3" x14ac:dyDescent="0.2">
      <c r="A33" s="115"/>
      <c r="B33" s="115"/>
      <c r="C33" s="115"/>
    </row>
    <row r="34" spans="1:3" x14ac:dyDescent="0.2">
      <c r="A34" s="115"/>
      <c r="B34" s="115"/>
      <c r="C34" s="115"/>
    </row>
    <row r="35" spans="1:3" x14ac:dyDescent="0.2">
      <c r="A35" s="115"/>
      <c r="B35" s="115"/>
      <c r="C35" s="115"/>
    </row>
    <row r="36" spans="1:3" x14ac:dyDescent="0.2">
      <c r="A36" s="115"/>
      <c r="B36" s="115"/>
      <c r="C36" s="115"/>
    </row>
    <row r="37" spans="1:3" x14ac:dyDescent="0.2">
      <c r="A37" s="115"/>
      <c r="B37" s="115"/>
      <c r="C37" s="115"/>
    </row>
    <row r="38" spans="1:3" x14ac:dyDescent="0.2">
      <c r="A38" s="115"/>
      <c r="B38" s="115"/>
      <c r="C38" s="115"/>
    </row>
    <row r="39" spans="1:3" x14ac:dyDescent="0.2">
      <c r="A39" s="115"/>
      <c r="B39" s="115"/>
      <c r="C39" s="115"/>
    </row>
    <row r="40" spans="1:3" x14ac:dyDescent="0.2">
      <c r="A40" s="115"/>
      <c r="B40" s="115"/>
      <c r="C40" s="115"/>
    </row>
    <row r="41" spans="1:3" x14ac:dyDescent="0.2">
      <c r="A41" s="115"/>
      <c r="B41" s="115"/>
      <c r="C41" s="115"/>
    </row>
    <row r="42" spans="1:3" x14ac:dyDescent="0.2">
      <c r="A42" s="115"/>
      <c r="B42" s="115"/>
      <c r="C42" s="115"/>
    </row>
    <row r="43" spans="1:3" x14ac:dyDescent="0.2">
      <c r="A43" s="115"/>
      <c r="B43" s="115"/>
      <c r="C43" s="115"/>
    </row>
    <row r="44" spans="1:3" x14ac:dyDescent="0.2">
      <c r="A44" s="115"/>
      <c r="B44" s="115"/>
      <c r="C44" s="115"/>
    </row>
    <row r="45" spans="1:3" x14ac:dyDescent="0.2">
      <c r="A45" s="115"/>
      <c r="B45" s="115"/>
      <c r="C45" s="115"/>
    </row>
    <row r="46" spans="1:3" x14ac:dyDescent="0.2">
      <c r="A46" s="115"/>
      <c r="B46" s="115"/>
      <c r="C46" s="115"/>
    </row>
    <row r="47" spans="1:3" x14ac:dyDescent="0.2">
      <c r="A47" s="115"/>
      <c r="B47" s="115"/>
      <c r="C47" s="115"/>
    </row>
    <row r="48" spans="1:3" x14ac:dyDescent="0.2">
      <c r="A48" s="115"/>
      <c r="B48" s="115"/>
      <c r="C48" s="115"/>
    </row>
    <row r="49" spans="1:3" x14ac:dyDescent="0.2">
      <c r="A49" s="115"/>
      <c r="B49" s="115"/>
      <c r="C49" s="115"/>
    </row>
    <row r="50" spans="1:3" x14ac:dyDescent="0.2">
      <c r="A50" s="115"/>
      <c r="B50" s="115"/>
      <c r="C50" s="115"/>
    </row>
    <row r="51" spans="1:3" x14ac:dyDescent="0.2">
      <c r="A51" s="115"/>
      <c r="B51" s="115"/>
      <c r="C51" s="115"/>
    </row>
    <row r="52" spans="1:3" x14ac:dyDescent="0.2">
      <c r="A52" s="115"/>
      <c r="B52" s="115"/>
      <c r="C52" s="115"/>
    </row>
    <row r="53" spans="1:3" x14ac:dyDescent="0.2">
      <c r="A53" s="115"/>
      <c r="B53" s="115"/>
      <c r="C53" s="115"/>
    </row>
    <row r="54" spans="1:3" x14ac:dyDescent="0.2">
      <c r="A54" s="115"/>
      <c r="B54" s="115"/>
      <c r="C54" s="115"/>
    </row>
    <row r="55" spans="1:3" x14ac:dyDescent="0.2">
      <c r="A55" s="115"/>
      <c r="B55" s="115"/>
      <c r="C55" s="115"/>
    </row>
    <row r="56" spans="1:3" x14ac:dyDescent="0.2">
      <c r="A56" s="115"/>
      <c r="B56" s="115"/>
      <c r="C56" s="115"/>
    </row>
    <row r="57" spans="1:3" x14ac:dyDescent="0.2">
      <c r="A57" s="115"/>
      <c r="B57" s="115"/>
      <c r="C57" s="115"/>
    </row>
    <row r="58" spans="1:3" x14ac:dyDescent="0.2">
      <c r="A58" s="115"/>
      <c r="B58" s="115"/>
      <c r="C58" s="115"/>
    </row>
    <row r="59" spans="1:3" x14ac:dyDescent="0.2">
      <c r="A59" s="115"/>
      <c r="B59" s="115"/>
      <c r="C59" s="115"/>
    </row>
    <row r="60" spans="1:3" x14ac:dyDescent="0.2">
      <c r="A60" s="115"/>
      <c r="B60" s="115"/>
      <c r="C60" s="115"/>
    </row>
    <row r="61" spans="1:3" x14ac:dyDescent="0.2">
      <c r="A61" s="115"/>
      <c r="B61" s="115"/>
      <c r="C61" s="115"/>
    </row>
    <row r="62" spans="1:3" x14ac:dyDescent="0.2">
      <c r="A62" s="115"/>
      <c r="B62" s="115"/>
      <c r="C62" s="115"/>
    </row>
    <row r="63" spans="1:3" x14ac:dyDescent="0.2">
      <c r="A63" s="115"/>
      <c r="B63" s="115"/>
      <c r="C63" s="115"/>
    </row>
    <row r="64" spans="1:3" x14ac:dyDescent="0.2">
      <c r="A64" s="115"/>
      <c r="B64" s="115"/>
      <c r="C64" s="115"/>
    </row>
    <row r="65" spans="1:3" x14ac:dyDescent="0.2">
      <c r="A65" s="115"/>
      <c r="B65" s="115"/>
      <c r="C65" s="115"/>
    </row>
    <row r="66" spans="1:3" x14ac:dyDescent="0.2">
      <c r="A66" s="115"/>
      <c r="B66" s="115"/>
      <c r="C66" s="115"/>
    </row>
    <row r="67" spans="1:3" x14ac:dyDescent="0.2">
      <c r="A67" s="115"/>
      <c r="B67" s="115"/>
      <c r="C67" s="115"/>
    </row>
    <row r="68" spans="1:3" x14ac:dyDescent="0.2">
      <c r="A68" s="115"/>
      <c r="B68" s="115"/>
      <c r="C68" s="115"/>
    </row>
    <row r="69" spans="1:3" x14ac:dyDescent="0.2">
      <c r="A69" s="115"/>
      <c r="B69" s="115"/>
      <c r="C69" s="115"/>
    </row>
    <row r="70" spans="1:3" x14ac:dyDescent="0.2">
      <c r="A70" s="115"/>
      <c r="B70" s="115"/>
      <c r="C70" s="115"/>
    </row>
    <row r="71" spans="1:3" x14ac:dyDescent="0.2">
      <c r="A71" s="115"/>
      <c r="B71" s="115"/>
      <c r="C71" s="115"/>
    </row>
    <row r="72" spans="1:3" x14ac:dyDescent="0.2">
      <c r="A72" s="115"/>
      <c r="B72" s="115"/>
      <c r="C72" s="115"/>
    </row>
    <row r="73" spans="1:3" x14ac:dyDescent="0.2">
      <c r="A73" s="115"/>
      <c r="B73" s="115"/>
      <c r="C73" s="115"/>
    </row>
    <row r="74" spans="1:3" x14ac:dyDescent="0.2">
      <c r="A74" s="115"/>
      <c r="B74" s="115"/>
      <c r="C74" s="115"/>
    </row>
    <row r="75" spans="1:3" x14ac:dyDescent="0.2">
      <c r="A75" s="115"/>
      <c r="B75" s="115"/>
      <c r="C75" s="115"/>
    </row>
    <row r="76" spans="1:3" x14ac:dyDescent="0.2">
      <c r="A76" s="115"/>
      <c r="B76" s="115"/>
      <c r="C76" s="115"/>
    </row>
    <row r="77" spans="1:3" x14ac:dyDescent="0.2">
      <c r="A77" s="115"/>
      <c r="B77" s="115"/>
      <c r="C77" s="115"/>
    </row>
    <row r="78" spans="1:3" x14ac:dyDescent="0.2">
      <c r="A78" s="115"/>
      <c r="B78" s="115"/>
      <c r="C78" s="115"/>
    </row>
    <row r="79" spans="1:3" x14ac:dyDescent="0.2">
      <c r="A79" s="115"/>
      <c r="B79" s="115"/>
      <c r="C79" s="115"/>
    </row>
    <row r="80" spans="1:3" x14ac:dyDescent="0.2">
      <c r="A80" s="115"/>
      <c r="B80" s="115"/>
      <c r="C80" s="115"/>
    </row>
    <row r="81" spans="1:3" x14ac:dyDescent="0.2">
      <c r="A81" s="115"/>
      <c r="B81" s="115"/>
      <c r="C81" s="115"/>
    </row>
    <row r="82" spans="1:3" x14ac:dyDescent="0.2">
      <c r="A82" s="115"/>
      <c r="B82" s="115"/>
      <c r="C82" s="115"/>
    </row>
    <row r="83" spans="1:3" x14ac:dyDescent="0.2">
      <c r="A83" s="115"/>
      <c r="B83" s="115"/>
      <c r="C83" s="115"/>
    </row>
    <row r="84" spans="1:3" x14ac:dyDescent="0.2">
      <c r="A84" s="115"/>
      <c r="B84" s="115"/>
      <c r="C84" s="115"/>
    </row>
    <row r="85" spans="1:3" x14ac:dyDescent="0.2">
      <c r="A85" s="115"/>
      <c r="B85" s="115"/>
      <c r="C85" s="115"/>
    </row>
    <row r="86" spans="1:3" x14ac:dyDescent="0.2">
      <c r="A86" s="115"/>
      <c r="B86" s="115"/>
      <c r="C86" s="115"/>
    </row>
    <row r="87" spans="1:3" x14ac:dyDescent="0.2">
      <c r="A87" s="115"/>
      <c r="B87" s="115"/>
      <c r="C87" s="115"/>
    </row>
  </sheetData>
  <mergeCells count="3">
    <mergeCell ref="C1:D1"/>
    <mergeCell ref="A2:D2"/>
    <mergeCell ref="A3:A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="150" zoomScaleNormal="100" zoomScaleSheetLayoutView="150" workbookViewId="0">
      <selection activeCell="G20" sqref="G20"/>
    </sheetView>
  </sheetViews>
  <sheetFormatPr defaultRowHeight="11.25" outlineLevelRow="1" x14ac:dyDescent="0.2"/>
  <cols>
    <col min="1" max="1" width="16.33203125" customWidth="1"/>
    <col min="2" max="2" width="35.83203125" customWidth="1"/>
    <col min="3" max="3" width="22.33203125" customWidth="1"/>
    <col min="4" max="4" width="14.83203125" customWidth="1"/>
    <col min="5" max="5" width="21.6640625" customWidth="1"/>
    <col min="6" max="6" width="14.33203125" customWidth="1"/>
    <col min="7" max="7" width="23.83203125" customWidth="1"/>
  </cols>
  <sheetData>
    <row r="1" spans="1:9" ht="45" customHeight="1" x14ac:dyDescent="0.2">
      <c r="F1" s="265" t="s">
        <v>460</v>
      </c>
      <c r="G1" s="265"/>
      <c r="H1" s="265"/>
    </row>
    <row r="2" spans="1:9" s="122" customFormat="1" ht="38.25" customHeight="1" x14ac:dyDescent="0.2">
      <c r="A2" s="269" t="s">
        <v>413</v>
      </c>
      <c r="B2" s="269"/>
      <c r="C2" s="269"/>
      <c r="D2" s="269"/>
      <c r="E2" s="269"/>
      <c r="F2" s="269"/>
      <c r="G2" s="269"/>
      <c r="H2" s="269"/>
      <c r="I2" s="123"/>
    </row>
    <row r="3" spans="1:9" s="183" customFormat="1" ht="34.5" customHeight="1" x14ac:dyDescent="0.2">
      <c r="A3" s="270" t="s">
        <v>100</v>
      </c>
      <c r="B3" s="271" t="s">
        <v>414</v>
      </c>
      <c r="C3" s="272" t="s">
        <v>351</v>
      </c>
      <c r="D3" s="272"/>
      <c r="E3" s="273" t="s">
        <v>103</v>
      </c>
      <c r="F3" s="273"/>
      <c r="G3" s="272" t="s">
        <v>104</v>
      </c>
      <c r="H3" s="272"/>
    </row>
    <row r="4" spans="1:9" s="183" customFormat="1" ht="12.75" x14ac:dyDescent="0.2">
      <c r="A4" s="270"/>
      <c r="B4" s="271"/>
      <c r="C4" s="184" t="s">
        <v>105</v>
      </c>
      <c r="D4" s="184" t="s">
        <v>106</v>
      </c>
      <c r="E4" s="185" t="s">
        <v>105</v>
      </c>
      <c r="F4" s="186" t="s">
        <v>106</v>
      </c>
      <c r="G4" s="184" t="s">
        <v>105</v>
      </c>
      <c r="H4" s="186" t="s">
        <v>106</v>
      </c>
    </row>
    <row r="5" spans="1:9" ht="31.5" x14ac:dyDescent="0.2">
      <c r="A5" s="219" t="s">
        <v>377</v>
      </c>
      <c r="B5" s="219" t="s">
        <v>378</v>
      </c>
      <c r="C5" s="220">
        <f>C6+C7</f>
        <v>59095464.239999995</v>
      </c>
      <c r="D5" s="221">
        <f>D6+D7</f>
        <v>361</v>
      </c>
      <c r="E5" s="220">
        <f t="shared" ref="E5:H5" si="0">E6+E7</f>
        <v>332345.08000000194</v>
      </c>
      <c r="F5" s="221">
        <f t="shared" si="0"/>
        <v>2</v>
      </c>
      <c r="G5" s="220">
        <f t="shared" si="0"/>
        <v>59427809.32</v>
      </c>
      <c r="H5" s="221">
        <f t="shared" si="0"/>
        <v>363</v>
      </c>
    </row>
    <row r="6" spans="1:9" ht="15.75" outlineLevel="1" x14ac:dyDescent="0.2">
      <c r="A6" s="222"/>
      <c r="B6" s="188" t="s">
        <v>410</v>
      </c>
      <c r="C6" s="150">
        <v>31187395.199999999</v>
      </c>
      <c r="D6" s="157">
        <v>208</v>
      </c>
      <c r="E6" s="150">
        <f>G6-C6</f>
        <v>149939.40000000224</v>
      </c>
      <c r="F6" s="151">
        <f>H6-D6</f>
        <v>1</v>
      </c>
      <c r="G6" s="223">
        <v>31337334.600000001</v>
      </c>
      <c r="H6" s="224">
        <v>209</v>
      </c>
    </row>
    <row r="7" spans="1:9" ht="15.75" outlineLevel="1" x14ac:dyDescent="0.2">
      <c r="A7" s="222"/>
      <c r="B7" s="188" t="s">
        <v>411</v>
      </c>
      <c r="C7" s="150">
        <v>27908069.039999999</v>
      </c>
      <c r="D7" s="157">
        <v>153</v>
      </c>
      <c r="E7" s="150">
        <f>G7-C7</f>
        <v>182405.6799999997</v>
      </c>
      <c r="F7" s="151">
        <f>H7-D7</f>
        <v>1</v>
      </c>
      <c r="G7" s="223">
        <v>28090474.719999999</v>
      </c>
      <c r="H7" s="224">
        <v>154</v>
      </c>
    </row>
    <row r="8" spans="1:9" ht="15.75" x14ac:dyDescent="0.2">
      <c r="A8" s="219" t="s">
        <v>379</v>
      </c>
      <c r="B8" s="219" t="s">
        <v>3</v>
      </c>
      <c r="C8" s="220">
        <f>C9</f>
        <v>33863033.380000003</v>
      </c>
      <c r="D8" s="221">
        <f>D9</f>
        <v>121</v>
      </c>
      <c r="E8" s="220">
        <f t="shared" ref="E8:H8" si="1">E9</f>
        <v>559719.55999999493</v>
      </c>
      <c r="F8" s="221">
        <f t="shared" si="1"/>
        <v>2</v>
      </c>
      <c r="G8" s="220">
        <f t="shared" si="1"/>
        <v>34422752.939999998</v>
      </c>
      <c r="H8" s="221">
        <f t="shared" si="1"/>
        <v>123</v>
      </c>
    </row>
    <row r="9" spans="1:9" ht="15.75" outlineLevel="1" x14ac:dyDescent="0.2">
      <c r="A9" s="225"/>
      <c r="B9" s="188" t="s">
        <v>412</v>
      </c>
      <c r="C9" s="150">
        <v>33863033.380000003</v>
      </c>
      <c r="D9" s="157">
        <v>121</v>
      </c>
      <c r="E9" s="150">
        <f>G9-C9</f>
        <v>559719.55999999493</v>
      </c>
      <c r="F9" s="151">
        <f>H9-D9</f>
        <v>2</v>
      </c>
      <c r="G9" s="223">
        <v>34422752.939999998</v>
      </c>
      <c r="H9" s="224">
        <v>123</v>
      </c>
    </row>
    <row r="10" spans="1:9" ht="15.75" x14ac:dyDescent="0.2">
      <c r="A10" s="219" t="s">
        <v>380</v>
      </c>
      <c r="B10" s="219" t="s">
        <v>55</v>
      </c>
      <c r="C10" s="220">
        <f>C11</f>
        <v>21269343.280000001</v>
      </c>
      <c r="D10" s="221">
        <f>D11</f>
        <v>76</v>
      </c>
      <c r="E10" s="220">
        <f t="shared" ref="E10:H10" si="2">E11</f>
        <v>839579.34</v>
      </c>
      <c r="F10" s="221">
        <f t="shared" si="2"/>
        <v>3</v>
      </c>
      <c r="G10" s="220">
        <f t="shared" si="2"/>
        <v>22108922.620000001</v>
      </c>
      <c r="H10" s="221">
        <f t="shared" si="2"/>
        <v>79</v>
      </c>
    </row>
    <row r="11" spans="1:9" ht="15.75" outlineLevel="1" x14ac:dyDescent="0.2">
      <c r="A11" s="225"/>
      <c r="B11" s="188" t="s">
        <v>412</v>
      </c>
      <c r="C11" s="150">
        <f>G11-E11</f>
        <v>21269343.280000001</v>
      </c>
      <c r="D11" s="151">
        <f>H11-F11</f>
        <v>76</v>
      </c>
      <c r="E11" s="150">
        <v>839579.34</v>
      </c>
      <c r="F11" s="151">
        <v>3</v>
      </c>
      <c r="G11" s="223">
        <v>22108922.620000001</v>
      </c>
      <c r="H11" s="224">
        <v>79</v>
      </c>
    </row>
    <row r="12" spans="1:9" ht="15.75" outlineLevel="1" x14ac:dyDescent="0.2">
      <c r="A12" s="226">
        <v>560214</v>
      </c>
      <c r="B12" s="226" t="s">
        <v>14</v>
      </c>
      <c r="C12" s="220">
        <f>C13</f>
        <v>10914531.42</v>
      </c>
      <c r="D12" s="221">
        <f>D13</f>
        <v>39</v>
      </c>
      <c r="E12" s="220">
        <f t="shared" ref="E12:H12" si="3">E13</f>
        <v>279859.77999999933</v>
      </c>
      <c r="F12" s="221">
        <f t="shared" si="3"/>
        <v>1</v>
      </c>
      <c r="G12" s="220">
        <f t="shared" si="3"/>
        <v>11194391.199999999</v>
      </c>
      <c r="H12" s="221">
        <f t="shared" si="3"/>
        <v>40</v>
      </c>
    </row>
    <row r="13" spans="1:9" ht="15.75" outlineLevel="1" x14ac:dyDescent="0.2">
      <c r="A13" s="225"/>
      <c r="B13" s="188" t="s">
        <v>412</v>
      </c>
      <c r="C13" s="150">
        <v>10914531.42</v>
      </c>
      <c r="D13" s="157">
        <v>39</v>
      </c>
      <c r="E13" s="150">
        <f>G13-C13</f>
        <v>279859.77999999933</v>
      </c>
      <c r="F13" s="151">
        <f>H13-D13</f>
        <v>1</v>
      </c>
      <c r="G13" s="228">
        <v>11194391.199999999</v>
      </c>
      <c r="H13" s="229">
        <v>40</v>
      </c>
    </row>
    <row r="14" spans="1:9" ht="15.75" x14ac:dyDescent="0.2">
      <c r="A14" s="268" t="s">
        <v>371</v>
      </c>
      <c r="B14" s="268"/>
      <c r="C14" s="220">
        <f>C5+C8+C10+C12</f>
        <v>125142372.32000001</v>
      </c>
      <c r="D14" s="221">
        <f>D5+D8+D10+D12</f>
        <v>597</v>
      </c>
      <c r="E14" s="220">
        <f t="shared" ref="E14:H14" si="4">E5+E8+E10+E12</f>
        <v>2011503.7599999961</v>
      </c>
      <c r="F14" s="221">
        <f t="shared" si="4"/>
        <v>8</v>
      </c>
      <c r="G14" s="220">
        <f>G5+G8+G10+G12</f>
        <v>127153876.08</v>
      </c>
      <c r="H14" s="221">
        <f t="shared" si="4"/>
        <v>605</v>
      </c>
    </row>
    <row r="24" spans="2:2" x14ac:dyDescent="0.2">
      <c r="B24" s="1"/>
    </row>
  </sheetData>
  <mergeCells count="8">
    <mergeCell ref="A14:B14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view="pageBreakPreview" zoomScale="170" zoomScaleNormal="100" zoomScaleSheetLayoutView="170" workbookViewId="0">
      <selection activeCell="B17" sqref="B17"/>
    </sheetView>
  </sheetViews>
  <sheetFormatPr defaultRowHeight="11.25" x14ac:dyDescent="0.2"/>
  <cols>
    <col min="2" max="2" width="29.83203125" customWidth="1"/>
    <col min="3" max="3" width="20.5" customWidth="1"/>
    <col min="5" max="5" width="19.1640625" customWidth="1"/>
    <col min="7" max="7" width="22.83203125" customWidth="1"/>
  </cols>
  <sheetData>
    <row r="1" spans="1:9" s="122" customFormat="1" ht="46.5" customHeight="1" x14ac:dyDescent="0.2">
      <c r="A1" s="176"/>
      <c r="C1" s="177"/>
      <c r="E1" s="177"/>
      <c r="F1" s="265" t="s">
        <v>459</v>
      </c>
      <c r="G1" s="265"/>
      <c r="H1" s="265"/>
    </row>
    <row r="2" spans="1:9" s="126" customFormat="1" ht="52.5" customHeight="1" x14ac:dyDescent="0.25">
      <c r="A2" s="274" t="s">
        <v>409</v>
      </c>
      <c r="B2" s="274"/>
      <c r="C2" s="274"/>
      <c r="D2" s="274"/>
      <c r="E2" s="274"/>
      <c r="F2" s="274"/>
      <c r="G2" s="274"/>
      <c r="H2" s="274"/>
      <c r="I2" s="125"/>
    </row>
    <row r="3" spans="1:9" s="126" customFormat="1" ht="52.5" customHeight="1" x14ac:dyDescent="0.25">
      <c r="A3" s="275" t="s">
        <v>353</v>
      </c>
      <c r="B3" s="276" t="s">
        <v>354</v>
      </c>
      <c r="C3" s="277" t="s">
        <v>357</v>
      </c>
      <c r="D3" s="277"/>
      <c r="E3" s="278" t="s">
        <v>103</v>
      </c>
      <c r="F3" s="278"/>
      <c r="G3" s="279" t="s">
        <v>104</v>
      </c>
      <c r="H3" s="279"/>
    </row>
    <row r="4" spans="1:9" s="130" customFormat="1" ht="15.75" x14ac:dyDescent="0.2">
      <c r="A4" s="275"/>
      <c r="B4" s="276"/>
      <c r="C4" s="178" t="s">
        <v>355</v>
      </c>
      <c r="D4" s="179" t="s">
        <v>106</v>
      </c>
      <c r="E4" s="178" t="s">
        <v>355</v>
      </c>
      <c r="F4" s="180" t="s">
        <v>106</v>
      </c>
      <c r="G4" s="178" t="s">
        <v>355</v>
      </c>
      <c r="H4" s="180" t="s">
        <v>106</v>
      </c>
    </row>
    <row r="5" spans="1:9" ht="15.75" x14ac:dyDescent="0.2">
      <c r="A5" s="188" t="s">
        <v>379</v>
      </c>
      <c r="B5" s="188" t="s">
        <v>3</v>
      </c>
      <c r="C5" s="150">
        <v>157959273.08000001</v>
      </c>
      <c r="D5" s="151">
        <v>5268</v>
      </c>
      <c r="E5" s="150">
        <f>G5-C5</f>
        <v>65506.719999998808</v>
      </c>
      <c r="F5" s="151">
        <f>H5-D5</f>
        <v>2</v>
      </c>
      <c r="G5" s="217">
        <v>158024779.80000001</v>
      </c>
      <c r="H5" s="218">
        <v>5270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7</vt:i4>
      </vt:variant>
    </vt:vector>
  </HeadingPairs>
  <TitlesOfParts>
    <vt:vector size="26" baseType="lpstr">
      <vt:lpstr>прил 7 Объемы</vt:lpstr>
      <vt:lpstr>прил 6 ВМП 2023</vt:lpstr>
      <vt:lpstr>прил 5 ФАПы</vt:lpstr>
      <vt:lpstr>прил 4 Подуш гинек</vt:lpstr>
      <vt:lpstr>прил 3 Подуш стомат</vt:lpstr>
      <vt:lpstr>прил 2 АПП подуш</vt:lpstr>
      <vt:lpstr>прил 1.13 МТР</vt:lpstr>
      <vt:lpstr>прил 1.12 ВМП 2022</vt:lpstr>
      <vt:lpstr>прил 1.11 КС РОД</vt:lpstr>
      <vt:lpstr>прил 1.10 КС ОНК</vt:lpstr>
      <vt:lpstr>прил 1.9 КС</vt:lpstr>
      <vt:lpstr>прил 1.8 ДС ОНК</vt:lpstr>
      <vt:lpstr>прил 1.7 ДС</vt:lpstr>
      <vt:lpstr>прил 1.6 ДИ гист</vt:lpstr>
      <vt:lpstr>прил 1.5 ДИ КТ</vt:lpstr>
      <vt:lpstr>прил 1.4 ДИ тест </vt:lpstr>
      <vt:lpstr>прил 1.3 Дисп. угл.</vt:lpstr>
      <vt:lpstr>прил 1.2 АПП неотлож</vt:lpstr>
      <vt:lpstr>прил 1.1 АПП пос.</vt:lpstr>
      <vt:lpstr>'прил 1.13 МТР'!Область_печати</vt:lpstr>
      <vt:lpstr>'прил 1.4 ДИ тест '!Область_печати</vt:lpstr>
      <vt:lpstr>'прил 1.5 ДИ КТ'!Область_печати</vt:lpstr>
      <vt:lpstr>'прил 1.6 ДИ гист'!Область_печати</vt:lpstr>
      <vt:lpstr>'прил 1.8 ДС ОНК'!Область_печати</vt:lpstr>
      <vt:lpstr>'прил 6 ВМП 2023'!Область_печати</vt:lpstr>
      <vt:lpstr>'прил 7 Объемы'!Область_печати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2023-03-21T10:07:30Z</cp:lastPrinted>
  <dcterms:modified xsi:type="dcterms:W3CDTF">2023-03-21T10:08:26Z</dcterms:modified>
</cp:coreProperties>
</file>